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8495" windowHeight="1221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26" i="1"/>
  <c r="B24"/>
  <c r="C13"/>
  <c r="C15"/>
  <c r="C14"/>
  <c r="B19" s="1"/>
  <c r="B21" s="1"/>
  <c r="F36"/>
  <c r="E7"/>
  <c r="E5"/>
  <c r="E6"/>
  <c r="B132"/>
  <c r="B233"/>
  <c r="E132"/>
  <c r="E233"/>
  <c r="E235" s="1"/>
  <c r="E237" s="1"/>
  <c r="E215"/>
  <c r="E219" s="1"/>
  <c r="E138"/>
  <c r="E134"/>
  <c r="E136" s="1"/>
  <c r="E137" s="1"/>
  <c r="E114"/>
  <c r="E116"/>
  <c r="E120" s="1"/>
  <c r="E121" s="1"/>
  <c r="B62"/>
  <c r="L129" l="1"/>
  <c r="L132" s="1"/>
  <c r="E124"/>
  <c r="E238"/>
  <c r="E221" l="1"/>
  <c r="E222" l="1"/>
  <c r="E225" s="1"/>
</calcChain>
</file>

<file path=xl/comments1.xml><?xml version="1.0" encoding="utf-8"?>
<comments xmlns="http://schemas.openxmlformats.org/spreadsheetml/2006/main">
  <authors>
    <author>Stephan Seit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Stephan Seit:</t>
        </r>
        <r>
          <rPr>
            <sz val="8"/>
            <color indexed="81"/>
            <rFont val="Tahoma"/>
            <family val="2"/>
          </rPr>
          <t xml:space="preserve">
auch diesen wert können Sie simulieren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>Stephan Seit:</t>
        </r>
        <r>
          <rPr>
            <sz val="8"/>
            <color indexed="81"/>
            <rFont val="Tahoma"/>
            <family val="2"/>
          </rPr>
          <t xml:space="preserve">
Dies erscheint realistisch, wenn man bedenkt, dass ein Flug von Newark nach Cleveland mit einer Boeing 737 mit Continental Airlines mindestens 01:31 und maximal 01:59 dauert, was einer øV = </t>
        </r>
      </text>
    </comment>
    <comment ref="B69" authorId="0">
      <text>
        <r>
          <rPr>
            <b/>
            <sz val="8"/>
            <color indexed="81"/>
            <rFont val="Tahoma"/>
            <family val="2"/>
          </rPr>
          <t>Stephan Seit:</t>
        </r>
        <r>
          <rPr>
            <sz val="8"/>
            <color indexed="81"/>
            <rFont val="Tahoma"/>
            <family val="2"/>
          </rPr>
          <t xml:space="preserve">
ab 08:42</t>
        </r>
      </text>
    </comment>
    <comment ref="E122" authorId="0">
      <text>
        <r>
          <rPr>
            <b/>
            <sz val="8"/>
            <color indexed="81"/>
            <rFont val="Tahoma"/>
            <family val="2"/>
          </rPr>
          <t>Stephan Seit:</t>
        </r>
        <r>
          <rPr>
            <sz val="8"/>
            <color indexed="81"/>
            <rFont val="Tahoma"/>
            <family val="2"/>
          </rPr>
          <t xml:space="preserve">
auch diesen Wert können Sie simulieren, wenn Ihnen der Weg zu weit ist ! Nur wenn der Wert 861 eingegeben wird, erhält man in Zeile E112 den Wert 0 !</t>
        </r>
      </text>
    </comment>
  </commentList>
</comments>
</file>

<file path=xl/sharedStrings.xml><?xml version="1.0" encoding="utf-8"?>
<sst xmlns="http://schemas.openxmlformats.org/spreadsheetml/2006/main" count="249" uniqueCount="124">
  <si>
    <t>laut Aussage eines erfahrenen Piloten fliegt eine Boeing 757 in den ersten</t>
  </si>
  <si>
    <t>und legt dabei ca. 400 Kilometer zurück</t>
  </si>
  <si>
    <t>1h21min=</t>
  </si>
  <si>
    <t>81min=</t>
  </si>
  <si>
    <t>1,35h</t>
  </si>
  <si>
    <t>Tabelle aus Spalte A und B</t>
  </si>
  <si>
    <t>45 Minuten mit einer Durchschnittsgeschwindigkeit (ø V) von ca. 500km/h</t>
  </si>
  <si>
    <t>0,583h</t>
  </si>
  <si>
    <t>35min=</t>
  </si>
  <si>
    <t>MODELL  1 ( OHNE ZIELERREICHUNG) :</t>
  </si>
  <si>
    <t>MODELL 2  ( ZUR ZIELERREICHUNG) :</t>
  </si>
  <si>
    <t>Bei diesen Modellen gehe ich davon aus, dass bei dem Flug alle zwei Minuten die Geschwindigkeit ermittelt wird.</t>
  </si>
  <si>
    <t>Dadurch erhalte ich die Durchschnittsgeschwindigkeit des gesamten Fluges</t>
  </si>
  <si>
    <t>Die Entführung erfolgte 46 Minuten nach dem Start.</t>
  </si>
  <si>
    <t>1) Die 46 Minuten bis zur  Entführung</t>
  </si>
  <si>
    <t>2) Die 35 Minuten , in denen sich der Legende nach die Maschine in der Hand der Entführer befindet.</t>
  </si>
  <si>
    <t>INFO:</t>
  </si>
  <si>
    <t xml:space="preserve">Für diese Phase des Fluges teile ich die Summe der Geschwindigkeiten durch den Faktor 23 </t>
  </si>
  <si>
    <t>Verspätung</t>
  </si>
  <si>
    <t>30.Minute</t>
  </si>
  <si>
    <t>28.Minute</t>
  </si>
  <si>
    <t>26.Minute</t>
  </si>
  <si>
    <t>24.Minute</t>
  </si>
  <si>
    <t>22.Minute</t>
  </si>
  <si>
    <t>20.Minute</t>
  </si>
  <si>
    <t>18.Minute</t>
  </si>
  <si>
    <t>16.Minute</t>
  </si>
  <si>
    <t>14.Minute</t>
  </si>
  <si>
    <t>12.Minute</t>
  </si>
  <si>
    <t>10.Minute</t>
  </si>
  <si>
    <t>8.Minute</t>
  </si>
  <si>
    <t>6.Minute</t>
  </si>
  <si>
    <t>4.Minute</t>
  </si>
  <si>
    <t>2.Minute</t>
  </si>
  <si>
    <t>Start</t>
  </si>
  <si>
    <t>km</t>
  </si>
  <si>
    <t xml:space="preserve">km </t>
  </si>
  <si>
    <t xml:space="preserve">km/h </t>
  </si>
  <si>
    <t>fehlen zum Ziel, die in 35 Min. zurückgelegt werden müssen ( 09:28 Entf. - 10:03 Absturz )</t>
  </si>
  <si>
    <t>in 46 Min. Wegstrecke zurückgelegt</t>
  </si>
  <si>
    <t>in 81 Min. Wegstrecke zurückgelegt</t>
  </si>
  <si>
    <t>fixe Wegstrecke Newark über Cleveland bis Shanksville</t>
  </si>
  <si>
    <t>Wegstrecke Newark über Cleveland bis Shanksville</t>
  </si>
  <si>
    <t>Crash</t>
  </si>
  <si>
    <t>Das folgende Modell setzt einen realistischen Fall voraus.</t>
  </si>
  <si>
    <t xml:space="preserve">Hier wird zugrundegelegt: </t>
  </si>
  <si>
    <t>575,2 km/h</t>
  </si>
  <si>
    <t>441 km</t>
  </si>
  <si>
    <t>bis zur Entführung zurückgelegte Wegstrecke</t>
  </si>
  <si>
    <t>Allerdings kann die Maschine ihr Ziel nie erreicht haben, da sie vom ersten Augenblick der Entführung an mit einer durchschnittlichen Geschwindigkeit von 1044,6 km/h hätte fliegen müssen</t>
  </si>
  <si>
    <t xml:space="preserve">Interessant und logisch zugleich: </t>
  </si>
  <si>
    <t>Tabellen-
relevant</t>
  </si>
  <si>
    <t>500 km Wegstrecke in 30 Minuten</t>
  </si>
  <si>
    <t>km/h</t>
  </si>
  <si>
    <t>( Summe aus Spalte  B63 - B86 )</t>
  </si>
  <si>
    <t>V =</t>
  </si>
  <si>
    <t>s</t>
  </si>
  <si>
    <t>t</t>
  </si>
  <si>
    <t>h</t>
  </si>
  <si>
    <t>( Summe aus Spalte B63 - B104 )</t>
  </si>
  <si>
    <t xml:space="preserve">Anschließend teile ich die Summe der Geschwindigkeiten des  81-minütigem Flug durch den Faktor 40,5  </t>
  </si>
  <si>
    <t xml:space="preserve">Zum besseren Verständnis ein einfaches Beispiel: </t>
  </si>
  <si>
    <t>Erklärung:</t>
  </si>
  <si>
    <t>( Summe aus Spalte B159 - B182 )</t>
  </si>
  <si>
    <t>( Summe aus Spalte B159 - B200 )</t>
  </si>
  <si>
    <t>( Gesamtflugzeit )</t>
  </si>
  <si>
    <t>( Zeit nach Entführung bis Absturz )</t>
  </si>
  <si>
    <t>hälftig, da
Crash 10:03</t>
  </si>
  <si>
    <t>Wenn Sie simulieren  wollen, dann nur  im  Modell 1</t>
  </si>
  <si>
    <t>Durchschnittsgeschwindigkeit bis zur Entführung nach 46 Minuten</t>
  </si>
  <si>
    <t>1050 km</t>
  </si>
  <si>
    <t>Wegstrecke von Newark bis Shanksville über Cleveland</t>
  </si>
  <si>
    <t>Hier treffen  wir wieder die Durchschnittsgeschwindigkeit von 777,8 km/h  aus unserem linearen Geschwindigkeitsmodell auf der Homepage www.Aktiendaten.de</t>
  </si>
  <si>
    <t xml:space="preserve">Fixer Parameter: </t>
  </si>
  <si>
    <t>Verstanden, dann geht es los !!!</t>
  </si>
  <si>
    <t>einige Zeit benötigten, um die Kontrolle im Cockpit zu übernehmen</t>
  </si>
  <si>
    <t>Schließlich  konnten sie die Geschwindigkeit auch nicht schlagartig erhöhen</t>
  </si>
  <si>
    <t>Daten siehe Homepage www.Aktiendaten.de</t>
  </si>
  <si>
    <t xml:space="preserve">um damit die Geschwindigkeit selbst zu bestimmen. </t>
  </si>
  <si>
    <t>Außerdem ist die Geschwindigkeit bei der Wende nicht bekannt</t>
  </si>
  <si>
    <t xml:space="preserve">hierbei ist noch nicht einmal berücksichtigt, dass die Terroristen </t>
  </si>
  <si>
    <t>Je höher die Geschwindigkeit, desto größer der Radius</t>
  </si>
  <si>
    <t>Entführung</t>
  </si>
  <si>
    <t>øV nach 81 Minuten Flugzeit bis zum Absturz</t>
  </si>
  <si>
    <t>15000kmh/15=1000km/h</t>
  </si>
  <si>
    <t>Simuliere 
diese Spalte</t>
  </si>
  <si>
    <t>øV nach 46 Minuten Flugzeit bis zur Entführung ( 08:42 Start , 09:28 Entführung , Absturz 10:03)</t>
  </si>
  <si>
    <t>Zum Vergleich:</t>
  </si>
  <si>
    <t>2) Der gemessene Rekord der Durchschnittsgeschwindigkeit  einer Boeing 767 auf einer Strecke von 12273km liegt bei 823,69km/h ( errechnet aus Gesamtflugzeit 14h54min )</t>
  </si>
  <si>
    <t>1) Die Flugzeit einer Continental mit einer Boeing 737 dauert von Newark nach Cleveland  mindestes 01h:31min und höchstens 01h:59min</t>
  </si>
  <si>
    <t>46min=</t>
  </si>
  <si>
    <t>( Zeit bis zur Entführung )</t>
  </si>
  <si>
    <t>0,767h</t>
  </si>
  <si>
    <t xml:space="preserve">Gesamtflugzeit </t>
  </si>
  <si>
    <t>Abschnitt 1:</t>
  </si>
  <si>
    <t>Abschnitt 2:</t>
  </si>
  <si>
    <t>øV müßte die Maschine nach der Entführung fliegen, um Ziel in 35 Minuten zu erreichen</t>
  </si>
  <si>
    <t>in 81 Min. Wegstrecke zurückgelegt ( 46min+35min=81 min)</t>
  </si>
  <si>
    <t>fehlen zum Ziel, die in 35 Min. hätten zusätzlich zurückgelegt werden müssten ( 09:28 Entführung - 10:03 Absturz )</t>
  </si>
  <si>
    <t>fehlen zum Ziel, die in 35 Min. zurückgelegt werden müssen ( 09:28 Entführung - 10:03 Absturz )</t>
  </si>
  <si>
    <t>øV müßte die Maschine nach der Entführung fliegen, um Shanksville in 35 Minuten zu erreichen</t>
  </si>
  <si>
    <t>entspricht</t>
  </si>
  <si>
    <t>øV =</t>
  </si>
  <si>
    <t>km Wegstrecke</t>
  </si>
  <si>
    <t>Entfernung von Newark nach  Cleveland:</t>
  </si>
  <si>
    <t>Entfernung von Cleveland nach Shanksville :</t>
  </si>
  <si>
    <t>&lt;&lt;&lt;&lt;&lt;&lt;&lt;&lt;&lt;&lt;&lt;</t>
  </si>
  <si>
    <t xml:space="preserve">Vergleiche Linienflug von Continental Airlines  von Newark nach Cleveland: </t>
  </si>
  <si>
    <t>(91 Minuten)</t>
  </si>
  <si>
    <t>(119 Minuten)</t>
  </si>
  <si>
    <t>Umrechnung von Minuten in Dezimal:</t>
  </si>
  <si>
    <t>Minuten=</t>
  </si>
  <si>
    <t>Berechnung Durchschnittsgeschwindigkeit Linienflug von Newark nach Cleveland:</t>
  </si>
  <si>
    <t>øV max.=</t>
  </si>
  <si>
    <t>øV min.=</t>
  </si>
  <si>
    <t>(Wegstrecke)</t>
  </si>
  <si>
    <t>øVmin.=</t>
  </si>
  <si>
    <t>( t min.)</t>
  </si>
  <si>
    <t>( t max. )</t>
  </si>
  <si>
    <t>( t min. )</t>
  </si>
  <si>
    <t>Ich betrachte zwei Abschnitte des 81 Minuten andauernden Todesfluges:</t>
  </si>
  <si>
    <t>( t max.)</t>
  </si>
  <si>
    <t>Minimal</t>
  </si>
  <si>
    <t>Maximal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</si>
</sst>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sz val="20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0" fontId="0" fillId="0" borderId="1" xfId="0" applyNumberFormat="1" applyBorder="1"/>
    <xf numFmtId="0" fontId="0" fillId="0" borderId="0" xfId="0"/>
    <xf numFmtId="20" fontId="0" fillId="0" borderId="0" xfId="0" applyNumberFormat="1"/>
    <xf numFmtId="0" fontId="1" fillId="0" borderId="0" xfId="0" applyFont="1"/>
    <xf numFmtId="0" fontId="1" fillId="0" borderId="0" xfId="0" applyFont="1" applyFill="1" applyBorder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3" xfId="0" applyFont="1" applyBorder="1"/>
    <xf numFmtId="0" fontId="7" fillId="0" borderId="0" xfId="0" applyFont="1"/>
    <xf numFmtId="0" fontId="6" fillId="0" borderId="0" xfId="0" applyFont="1" applyFill="1" applyBorder="1"/>
    <xf numFmtId="0" fontId="5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20" fontId="0" fillId="0" borderId="0" xfId="0" applyNumberFormat="1" applyBorder="1"/>
    <xf numFmtId="0" fontId="1" fillId="0" borderId="0" xfId="0" applyFont="1" applyAlignment="1">
      <alignment wrapText="1"/>
    </xf>
    <xf numFmtId="0" fontId="0" fillId="0" borderId="0" xfId="0" applyBorder="1"/>
    <xf numFmtId="0" fontId="10" fillId="0" borderId="0" xfId="0" applyFont="1"/>
    <xf numFmtId="0" fontId="11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0" xfId="0" applyFont="1" applyFill="1" applyBorder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4" fillId="0" borderId="3" xfId="0" applyFont="1" applyBorder="1"/>
    <xf numFmtId="0" fontId="12" fillId="0" borderId="0" xfId="0" applyFont="1"/>
    <xf numFmtId="0" fontId="13" fillId="0" borderId="0" xfId="0" applyFont="1"/>
    <xf numFmtId="0" fontId="4" fillId="0" borderId="7" xfId="0" applyFont="1" applyBorder="1"/>
    <xf numFmtId="0" fontId="4" fillId="0" borderId="2" xfId="0" applyFont="1" applyBorder="1"/>
    <xf numFmtId="0" fontId="8" fillId="0" borderId="8" xfId="0" applyFont="1" applyBorder="1"/>
    <xf numFmtId="0" fontId="4" fillId="0" borderId="9" xfId="0" applyFont="1" applyBorder="1"/>
    <xf numFmtId="0" fontId="4" fillId="0" borderId="0" xfId="0" applyFont="1" applyBorder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9" fillId="0" borderId="1" xfId="0" applyFont="1" applyBorder="1"/>
    <xf numFmtId="0" fontId="0" fillId="0" borderId="4" xfId="0" applyBorder="1"/>
    <xf numFmtId="0" fontId="0" fillId="0" borderId="6" xfId="0" applyBorder="1"/>
    <xf numFmtId="0" fontId="0" fillId="0" borderId="0" xfId="0" applyFill="1" applyBorder="1"/>
    <xf numFmtId="0" fontId="14" fillId="0" borderId="0" xfId="0" applyFont="1"/>
    <xf numFmtId="0" fontId="14" fillId="0" borderId="1" xfId="0" applyFont="1" applyBorder="1"/>
    <xf numFmtId="0" fontId="0" fillId="0" borderId="3" xfId="0" applyBorder="1"/>
    <xf numFmtId="0" fontId="0" fillId="0" borderId="7" xfId="0" applyBorder="1"/>
    <xf numFmtId="0" fontId="0" fillId="0" borderId="13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7" fillId="0" borderId="0" xfId="0" applyFont="1"/>
    <xf numFmtId="0" fontId="0" fillId="0" borderId="9" xfId="0" applyBorder="1"/>
    <xf numFmtId="0" fontId="0" fillId="0" borderId="10" xfId="0" applyBorder="1"/>
    <xf numFmtId="0" fontId="17" fillId="0" borderId="14" xfId="0" applyFont="1" applyBorder="1"/>
    <xf numFmtId="0" fontId="17" fillId="0" borderId="15" xfId="0" applyFont="1" applyBorder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18" fillId="0" borderId="0" xfId="0" applyFont="1"/>
    <xf numFmtId="0" fontId="19" fillId="0" borderId="0" xfId="0" applyFont="1"/>
    <xf numFmtId="0" fontId="7" fillId="0" borderId="8" xfId="0" applyFont="1" applyBorder="1"/>
    <xf numFmtId="0" fontId="18" fillId="0" borderId="0" xfId="0" applyFont="1" applyBorder="1"/>
    <xf numFmtId="0" fontId="14" fillId="0" borderId="0" xfId="0" applyFont="1" applyBorder="1"/>
    <xf numFmtId="0" fontId="18" fillId="0" borderId="10" xfId="0" applyFont="1" applyBorder="1"/>
    <xf numFmtId="0" fontId="14" fillId="0" borderId="10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lineChart>
        <c:grouping val="standard"/>
        <c:ser>
          <c:idx val="0"/>
          <c:order val="0"/>
          <c:tx>
            <c:v>Geschwindigkeit V</c:v>
          </c:tx>
          <c:marker>
            <c:symbol val="none"/>
          </c:marker>
          <c:cat>
            <c:numRef>
              <c:f>Tabelle1!$A$70:$A$142</c:f>
              <c:numCache>
                <c:formatCode>hh:mm</c:formatCode>
                <c:ptCount val="73"/>
                <c:pt idx="0">
                  <c:v>0.33333333333333331</c:v>
                </c:pt>
                <c:pt idx="1">
                  <c:v>0.3347222222222222</c:v>
                </c:pt>
                <c:pt idx="2">
                  <c:v>0.33611111111111108</c:v>
                </c:pt>
                <c:pt idx="3">
                  <c:v>0.33750000000000002</c:v>
                </c:pt>
                <c:pt idx="4">
                  <c:v>0.33888888888888902</c:v>
                </c:pt>
                <c:pt idx="5">
                  <c:v>0.34027777777777801</c:v>
                </c:pt>
                <c:pt idx="6">
                  <c:v>0.34166666666666701</c:v>
                </c:pt>
                <c:pt idx="7">
                  <c:v>0.343055555555556</c:v>
                </c:pt>
                <c:pt idx="8">
                  <c:v>0.344444444444444</c:v>
                </c:pt>
                <c:pt idx="9">
                  <c:v>0.34583333333333299</c:v>
                </c:pt>
                <c:pt idx="10">
                  <c:v>0.34722222222222199</c:v>
                </c:pt>
                <c:pt idx="11">
                  <c:v>0.34861111111111098</c:v>
                </c:pt>
                <c:pt idx="12">
                  <c:v>0.35</c:v>
                </c:pt>
                <c:pt idx="13">
                  <c:v>0.35138888888888897</c:v>
                </c:pt>
                <c:pt idx="14">
                  <c:v>0.35277777777777802</c:v>
                </c:pt>
                <c:pt idx="15">
                  <c:v>0.35416666666666702</c:v>
                </c:pt>
                <c:pt idx="16">
                  <c:v>0.35555555555555601</c:v>
                </c:pt>
                <c:pt idx="17">
                  <c:v>0.35694444444444401</c:v>
                </c:pt>
                <c:pt idx="18">
                  <c:v>0.358333333333333</c:v>
                </c:pt>
                <c:pt idx="19">
                  <c:v>0.359722222222222</c:v>
                </c:pt>
                <c:pt idx="20">
                  <c:v>0.36111111111111099</c:v>
                </c:pt>
                <c:pt idx="21">
                  <c:v>0.36249999999999999</c:v>
                </c:pt>
                <c:pt idx="22">
                  <c:v>0.36388888888888898</c:v>
                </c:pt>
                <c:pt idx="23">
                  <c:v>0.36527777777777798</c:v>
                </c:pt>
                <c:pt idx="24">
                  <c:v>0.36666666666666597</c:v>
                </c:pt>
                <c:pt idx="25">
                  <c:v>0.36805555555555503</c:v>
                </c:pt>
                <c:pt idx="26">
                  <c:v>0.36944444444444402</c:v>
                </c:pt>
                <c:pt idx="27">
                  <c:v>0.37083333333333302</c:v>
                </c:pt>
                <c:pt idx="28">
                  <c:v>0.37222222222222201</c:v>
                </c:pt>
                <c:pt idx="29">
                  <c:v>0.37361111111111101</c:v>
                </c:pt>
                <c:pt idx="30">
                  <c:v>0.375</c:v>
                </c:pt>
                <c:pt idx="31">
                  <c:v>0.37638888888888899</c:v>
                </c:pt>
                <c:pt idx="32">
                  <c:v>0.37777777777777799</c:v>
                </c:pt>
                <c:pt idx="33">
                  <c:v>0.37916666666666599</c:v>
                </c:pt>
                <c:pt idx="34">
                  <c:v>0.38055555555555498</c:v>
                </c:pt>
                <c:pt idx="35">
                  <c:v>0.38194444444444398</c:v>
                </c:pt>
                <c:pt idx="36">
                  <c:v>0.38333333333333303</c:v>
                </c:pt>
                <c:pt idx="37">
                  <c:v>0.38472222222222202</c:v>
                </c:pt>
                <c:pt idx="38">
                  <c:v>0.38611111111111102</c:v>
                </c:pt>
                <c:pt idx="39">
                  <c:v>0.38750000000000001</c:v>
                </c:pt>
                <c:pt idx="40">
                  <c:v>0.38888888888888901</c:v>
                </c:pt>
                <c:pt idx="41">
                  <c:v>0.390277777777778</c:v>
                </c:pt>
                <c:pt idx="42">
                  <c:v>0.391666666666667</c:v>
                </c:pt>
                <c:pt idx="43">
                  <c:v>0.39305555555555599</c:v>
                </c:pt>
                <c:pt idx="44">
                  <c:v>0.39444444444444499</c:v>
                </c:pt>
                <c:pt idx="45">
                  <c:v>0.39583333333333398</c:v>
                </c:pt>
                <c:pt idx="46">
                  <c:v>0.39722222222222298</c:v>
                </c:pt>
                <c:pt idx="47">
                  <c:v>0.39861111111111203</c:v>
                </c:pt>
                <c:pt idx="48">
                  <c:v>0.40000000000000102</c:v>
                </c:pt>
                <c:pt idx="49">
                  <c:v>0.40138888888889002</c:v>
                </c:pt>
                <c:pt idx="50">
                  <c:v>0.40277777777777901</c:v>
                </c:pt>
                <c:pt idx="51">
                  <c:v>0.40416666666666801</c:v>
                </c:pt>
                <c:pt idx="52">
                  <c:v>0.405555555555557</c:v>
                </c:pt>
                <c:pt idx="53">
                  <c:v>0.406944444444446</c:v>
                </c:pt>
                <c:pt idx="54">
                  <c:v>0.40833333333333499</c:v>
                </c:pt>
                <c:pt idx="55">
                  <c:v>0.40972222222222399</c:v>
                </c:pt>
                <c:pt idx="56">
                  <c:v>0.41111111111111298</c:v>
                </c:pt>
                <c:pt idx="57">
                  <c:v>0.41250000000000198</c:v>
                </c:pt>
                <c:pt idx="58">
                  <c:v>0.41388888888889103</c:v>
                </c:pt>
                <c:pt idx="59">
                  <c:v>0.41527777777778002</c:v>
                </c:pt>
                <c:pt idx="60">
                  <c:v>0.41666666666666902</c:v>
                </c:pt>
                <c:pt idx="61">
                  <c:v>0.41805555555555801</c:v>
                </c:pt>
                <c:pt idx="62">
                  <c:v>0.41944444444444445</c:v>
                </c:pt>
                <c:pt idx="63">
                  <c:v>0.420833333333336</c:v>
                </c:pt>
                <c:pt idx="64">
                  <c:v>0.422222222222225</c:v>
                </c:pt>
                <c:pt idx="65">
                  <c:v>0.42361111111111399</c:v>
                </c:pt>
                <c:pt idx="66">
                  <c:v>0.42500000000000299</c:v>
                </c:pt>
                <c:pt idx="67">
                  <c:v>0.42638888888889198</c:v>
                </c:pt>
                <c:pt idx="68">
                  <c:v>0.42777777777778098</c:v>
                </c:pt>
                <c:pt idx="69">
                  <c:v>0.42916666666667003</c:v>
                </c:pt>
                <c:pt idx="70">
                  <c:v>0.43055555555555902</c:v>
                </c:pt>
                <c:pt idx="71">
                  <c:v>0.43194444444444802</c:v>
                </c:pt>
                <c:pt idx="72">
                  <c:v>0.43333333333333701</c:v>
                </c:pt>
              </c:numCache>
            </c:numRef>
          </c:cat>
          <c:val>
            <c:numRef>
              <c:f>Tabelle1!$B$70:$B$142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250</c:v>
                </c:pt>
                <c:pt idx="23">
                  <c:v>350</c:v>
                </c:pt>
                <c:pt idx="24">
                  <c:v>400</c:v>
                </c:pt>
                <c:pt idx="25">
                  <c:v>460</c:v>
                </c:pt>
                <c:pt idx="26">
                  <c:v>480</c:v>
                </c:pt>
                <c:pt idx="27">
                  <c:v>505</c:v>
                </c:pt>
                <c:pt idx="28">
                  <c:v>520</c:v>
                </c:pt>
                <c:pt idx="29">
                  <c:v>530</c:v>
                </c:pt>
                <c:pt idx="30">
                  <c:v>540</c:v>
                </c:pt>
                <c:pt idx="31">
                  <c:v>550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650</c:v>
                </c:pt>
                <c:pt idx="48">
                  <c:v>690</c:v>
                </c:pt>
                <c:pt idx="49">
                  <c:v>730</c:v>
                </c:pt>
                <c:pt idx="50">
                  <c:v>770</c:v>
                </c:pt>
                <c:pt idx="51">
                  <c:v>800</c:v>
                </c:pt>
                <c:pt idx="52">
                  <c:v>810</c:v>
                </c:pt>
                <c:pt idx="53">
                  <c:v>820</c:v>
                </c:pt>
                <c:pt idx="54">
                  <c:v>825</c:v>
                </c:pt>
                <c:pt idx="55">
                  <c:v>830</c:v>
                </c:pt>
                <c:pt idx="56">
                  <c:v>830</c:v>
                </c:pt>
                <c:pt idx="57">
                  <c:v>830</c:v>
                </c:pt>
                <c:pt idx="58">
                  <c:v>830</c:v>
                </c:pt>
                <c:pt idx="59">
                  <c:v>830</c:v>
                </c:pt>
                <c:pt idx="60">
                  <c:v>830</c:v>
                </c:pt>
                <c:pt idx="61">
                  <c:v>830</c:v>
                </c:pt>
                <c:pt idx="62">
                  <c:v>415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marker val="1"/>
        <c:axId val="64795776"/>
        <c:axId val="64797312"/>
      </c:lineChart>
      <c:catAx>
        <c:axId val="64795776"/>
        <c:scaling>
          <c:orientation val="minMax"/>
        </c:scaling>
        <c:axPos val="b"/>
        <c:numFmt formatCode="hh:mm" sourceLinked="1"/>
        <c:tickLblPos val="nextTo"/>
        <c:crossAx val="64797312"/>
        <c:crosses val="autoZero"/>
        <c:auto val="1"/>
        <c:lblAlgn val="ctr"/>
        <c:lblOffset val="100"/>
      </c:catAx>
      <c:valAx>
        <c:axId val="64797312"/>
        <c:scaling>
          <c:orientation val="minMax"/>
        </c:scaling>
        <c:axPos val="l"/>
        <c:majorGridlines/>
        <c:numFmt formatCode="General" sourceLinked="1"/>
        <c:tickLblPos val="nextTo"/>
        <c:crossAx val="64795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lineChart>
        <c:grouping val="standard"/>
        <c:ser>
          <c:idx val="0"/>
          <c:order val="0"/>
          <c:tx>
            <c:v>Geschwindigkeit V</c:v>
          </c:tx>
          <c:marker>
            <c:symbol val="none"/>
          </c:marker>
          <c:cat>
            <c:numRef>
              <c:f>Tabelle1!$A$171:$A$243</c:f>
              <c:numCache>
                <c:formatCode>hh:mm</c:formatCode>
                <c:ptCount val="73"/>
                <c:pt idx="0">
                  <c:v>0.33333333333333098</c:v>
                </c:pt>
                <c:pt idx="1">
                  <c:v>0.33472222222221998</c:v>
                </c:pt>
                <c:pt idx="2">
                  <c:v>0.33611111111110897</c:v>
                </c:pt>
                <c:pt idx="3">
                  <c:v>0.33749999999999802</c:v>
                </c:pt>
                <c:pt idx="4">
                  <c:v>0.33888888888888702</c:v>
                </c:pt>
                <c:pt idx="5">
                  <c:v>0.34027777777777601</c:v>
                </c:pt>
                <c:pt idx="6">
                  <c:v>0.34166666666666501</c:v>
                </c:pt>
                <c:pt idx="7">
                  <c:v>0.343055555555554</c:v>
                </c:pt>
                <c:pt idx="8">
                  <c:v>0.344444444444443</c:v>
                </c:pt>
                <c:pt idx="9">
                  <c:v>0.34583333333333199</c:v>
                </c:pt>
                <c:pt idx="10">
                  <c:v>0.34722222222222099</c:v>
                </c:pt>
                <c:pt idx="11">
                  <c:v>0.34861111111110998</c:v>
                </c:pt>
                <c:pt idx="12">
                  <c:v>0.34999999999999898</c:v>
                </c:pt>
                <c:pt idx="13">
                  <c:v>0.35138888888888797</c:v>
                </c:pt>
                <c:pt idx="14">
                  <c:v>0.35277777777777702</c:v>
                </c:pt>
                <c:pt idx="15">
                  <c:v>0.35416666666666602</c:v>
                </c:pt>
                <c:pt idx="16">
                  <c:v>0.35555555555555501</c:v>
                </c:pt>
                <c:pt idx="17">
                  <c:v>0.35694444444444401</c:v>
                </c:pt>
                <c:pt idx="18">
                  <c:v>0.358333333333333</c:v>
                </c:pt>
                <c:pt idx="19">
                  <c:v>0.359722222222222</c:v>
                </c:pt>
                <c:pt idx="20">
                  <c:v>0.36111111111111099</c:v>
                </c:pt>
                <c:pt idx="21">
                  <c:v>0.36249999999999999</c:v>
                </c:pt>
                <c:pt idx="22">
                  <c:v>0.36388888888888898</c:v>
                </c:pt>
                <c:pt idx="23">
                  <c:v>0.36527777777777798</c:v>
                </c:pt>
                <c:pt idx="24">
                  <c:v>0.36666666666666597</c:v>
                </c:pt>
                <c:pt idx="25">
                  <c:v>0.36805555555555503</c:v>
                </c:pt>
                <c:pt idx="26">
                  <c:v>0.36944444444444402</c:v>
                </c:pt>
                <c:pt idx="27">
                  <c:v>0.37083333333333302</c:v>
                </c:pt>
                <c:pt idx="28">
                  <c:v>0.37222222222222201</c:v>
                </c:pt>
                <c:pt idx="29">
                  <c:v>0.37361111111111101</c:v>
                </c:pt>
                <c:pt idx="30">
                  <c:v>0.375</c:v>
                </c:pt>
                <c:pt idx="31">
                  <c:v>0.37638888888888899</c:v>
                </c:pt>
                <c:pt idx="32">
                  <c:v>0.37777777777777799</c:v>
                </c:pt>
                <c:pt idx="33">
                  <c:v>0.37916666666666599</c:v>
                </c:pt>
                <c:pt idx="34">
                  <c:v>0.38055555555555498</c:v>
                </c:pt>
                <c:pt idx="35">
                  <c:v>0.38194444444444398</c:v>
                </c:pt>
                <c:pt idx="36">
                  <c:v>0.38333333333333303</c:v>
                </c:pt>
                <c:pt idx="37">
                  <c:v>0.38472222222222202</c:v>
                </c:pt>
                <c:pt idx="38">
                  <c:v>0.38611111111111102</c:v>
                </c:pt>
                <c:pt idx="39">
                  <c:v>0.38750000000000001</c:v>
                </c:pt>
                <c:pt idx="40">
                  <c:v>0.38888888888888901</c:v>
                </c:pt>
                <c:pt idx="41">
                  <c:v>0.390277777777778</c:v>
                </c:pt>
                <c:pt idx="42">
                  <c:v>0.391666666666667</c:v>
                </c:pt>
                <c:pt idx="43">
                  <c:v>0.39305555555555599</c:v>
                </c:pt>
                <c:pt idx="44">
                  <c:v>0.39444444444444499</c:v>
                </c:pt>
                <c:pt idx="45">
                  <c:v>0.39583333333333331</c:v>
                </c:pt>
                <c:pt idx="46">
                  <c:v>0.3972222222222222</c:v>
                </c:pt>
                <c:pt idx="47">
                  <c:v>0.39861111111111103</c:v>
                </c:pt>
                <c:pt idx="48">
                  <c:v>0.4</c:v>
                </c:pt>
                <c:pt idx="49">
                  <c:v>0.40138888888888902</c:v>
                </c:pt>
                <c:pt idx="50">
                  <c:v>0.40277777777777801</c:v>
                </c:pt>
                <c:pt idx="51">
                  <c:v>0.40416666666666701</c:v>
                </c:pt>
                <c:pt idx="52">
                  <c:v>0.405555555555556</c:v>
                </c:pt>
                <c:pt idx="53">
                  <c:v>0.406944444444444</c:v>
                </c:pt>
                <c:pt idx="54">
                  <c:v>0.40833333333333299</c:v>
                </c:pt>
                <c:pt idx="55">
                  <c:v>0.40972222222222199</c:v>
                </c:pt>
                <c:pt idx="56">
                  <c:v>0.41111111111111098</c:v>
                </c:pt>
                <c:pt idx="57">
                  <c:v>0.41249999999999998</c:v>
                </c:pt>
                <c:pt idx="58">
                  <c:v>0.41388888888888897</c:v>
                </c:pt>
                <c:pt idx="59">
                  <c:v>0.41527777777777802</c:v>
                </c:pt>
                <c:pt idx="60">
                  <c:v>0.41666666666666702</c:v>
                </c:pt>
                <c:pt idx="61">
                  <c:v>0.41805555555555601</c:v>
                </c:pt>
                <c:pt idx="62">
                  <c:v>0.41944444444444445</c:v>
                </c:pt>
                <c:pt idx="63">
                  <c:v>0.420833333333334</c:v>
                </c:pt>
                <c:pt idx="64">
                  <c:v>0.422222222222223</c:v>
                </c:pt>
                <c:pt idx="65">
                  <c:v>0.42361111111111199</c:v>
                </c:pt>
                <c:pt idx="66">
                  <c:v>0.42500000000000099</c:v>
                </c:pt>
                <c:pt idx="67">
                  <c:v>0.42638888888888998</c:v>
                </c:pt>
                <c:pt idx="68">
                  <c:v>0.42777777777777898</c:v>
                </c:pt>
                <c:pt idx="69">
                  <c:v>0.42916666666666797</c:v>
                </c:pt>
                <c:pt idx="70">
                  <c:v>0.43055555555555702</c:v>
                </c:pt>
                <c:pt idx="71">
                  <c:v>0.43194444444444602</c:v>
                </c:pt>
                <c:pt idx="72">
                  <c:v>0.43333333333333501</c:v>
                </c:pt>
              </c:numCache>
            </c:numRef>
          </c:cat>
          <c:val>
            <c:numRef>
              <c:f>Tabelle1!$B$171:$B$243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250</c:v>
                </c:pt>
                <c:pt idx="23">
                  <c:v>360</c:v>
                </c:pt>
                <c:pt idx="24">
                  <c:v>430</c:v>
                </c:pt>
                <c:pt idx="25">
                  <c:v>470</c:v>
                </c:pt>
                <c:pt idx="26">
                  <c:v>500</c:v>
                </c:pt>
                <c:pt idx="27">
                  <c:v>530</c:v>
                </c:pt>
                <c:pt idx="28">
                  <c:v>545</c:v>
                </c:pt>
                <c:pt idx="29">
                  <c:v>555</c:v>
                </c:pt>
                <c:pt idx="30">
                  <c:v>570</c:v>
                </c:pt>
                <c:pt idx="31">
                  <c:v>580</c:v>
                </c:pt>
                <c:pt idx="32">
                  <c:v>590</c:v>
                </c:pt>
                <c:pt idx="33">
                  <c:v>600</c:v>
                </c:pt>
                <c:pt idx="34">
                  <c:v>610</c:v>
                </c:pt>
                <c:pt idx="35">
                  <c:v>620</c:v>
                </c:pt>
                <c:pt idx="36">
                  <c:v>630</c:v>
                </c:pt>
                <c:pt idx="37">
                  <c:v>640</c:v>
                </c:pt>
                <c:pt idx="38">
                  <c:v>650</c:v>
                </c:pt>
                <c:pt idx="39">
                  <c:v>660</c:v>
                </c:pt>
                <c:pt idx="40">
                  <c:v>665</c:v>
                </c:pt>
                <c:pt idx="41">
                  <c:v>675</c:v>
                </c:pt>
                <c:pt idx="42">
                  <c:v>690</c:v>
                </c:pt>
                <c:pt idx="43">
                  <c:v>700</c:v>
                </c:pt>
                <c:pt idx="44">
                  <c:v>710</c:v>
                </c:pt>
                <c:pt idx="45">
                  <c:v>1044</c:v>
                </c:pt>
                <c:pt idx="46">
                  <c:v>1044</c:v>
                </c:pt>
                <c:pt idx="47">
                  <c:v>1044</c:v>
                </c:pt>
                <c:pt idx="48">
                  <c:v>1044</c:v>
                </c:pt>
                <c:pt idx="49">
                  <c:v>1044</c:v>
                </c:pt>
                <c:pt idx="50">
                  <c:v>1044</c:v>
                </c:pt>
                <c:pt idx="51">
                  <c:v>1044</c:v>
                </c:pt>
                <c:pt idx="52">
                  <c:v>1044</c:v>
                </c:pt>
                <c:pt idx="53">
                  <c:v>1044</c:v>
                </c:pt>
                <c:pt idx="54">
                  <c:v>1044</c:v>
                </c:pt>
                <c:pt idx="55">
                  <c:v>1044</c:v>
                </c:pt>
                <c:pt idx="56">
                  <c:v>1044</c:v>
                </c:pt>
                <c:pt idx="57">
                  <c:v>1044</c:v>
                </c:pt>
                <c:pt idx="58">
                  <c:v>1044</c:v>
                </c:pt>
                <c:pt idx="59">
                  <c:v>1044</c:v>
                </c:pt>
                <c:pt idx="60">
                  <c:v>1044</c:v>
                </c:pt>
                <c:pt idx="61">
                  <c:v>1044</c:v>
                </c:pt>
                <c:pt idx="62">
                  <c:v>522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marker val="1"/>
        <c:axId val="65211008"/>
        <c:axId val="65225088"/>
      </c:lineChart>
      <c:catAx>
        <c:axId val="65211008"/>
        <c:scaling>
          <c:orientation val="minMax"/>
        </c:scaling>
        <c:axPos val="b"/>
        <c:numFmt formatCode="hh:mm" sourceLinked="1"/>
        <c:tickLblPos val="nextTo"/>
        <c:crossAx val="65225088"/>
        <c:crosses val="autoZero"/>
        <c:auto val="1"/>
        <c:lblAlgn val="ctr"/>
        <c:lblOffset val="100"/>
      </c:catAx>
      <c:valAx>
        <c:axId val="65225088"/>
        <c:scaling>
          <c:orientation val="minMax"/>
        </c:scaling>
        <c:axPos val="l"/>
        <c:majorGridlines/>
        <c:numFmt formatCode="General" sourceLinked="1"/>
        <c:tickLblPos val="nextTo"/>
        <c:crossAx val="65211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88</xdr:row>
      <xdr:rowOff>123825</xdr:rowOff>
    </xdr:from>
    <xdr:to>
      <xdr:col>12</xdr:col>
      <xdr:colOff>723900</xdr:colOff>
      <xdr:row>104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657224</xdr:colOff>
      <xdr:row>194</xdr:row>
      <xdr:rowOff>66675</xdr:rowOff>
    </xdr:from>
    <xdr:to>
      <xdr:col>13</xdr:col>
      <xdr:colOff>285750</xdr:colOff>
      <xdr:row>208</xdr:row>
      <xdr:rowOff>142875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8"/>
  <sheetViews>
    <sheetView tabSelected="1" workbookViewId="0">
      <selection activeCell="I22" sqref="I22"/>
    </sheetView>
  </sheetViews>
  <sheetFormatPr baseColWidth="10" defaultRowHeight="15"/>
  <cols>
    <col min="4" max="4" width="14" style="2" customWidth="1"/>
    <col min="5" max="5" width="15.42578125" customWidth="1"/>
    <col min="6" max="6" width="6.7109375" customWidth="1"/>
    <col min="7" max="7" width="9.85546875" customWidth="1"/>
    <col min="8" max="8" width="13.140625" customWidth="1"/>
    <col min="11" max="11" width="9.7109375" customWidth="1"/>
    <col min="12" max="12" width="10" customWidth="1"/>
    <col min="14" max="14" width="14.85546875" customWidth="1"/>
  </cols>
  <sheetData>
    <row r="1" spans="1:14" s="2" customFormat="1">
      <c r="A1" s="2" t="s">
        <v>0</v>
      </c>
    </row>
    <row r="2" spans="1:14" s="2" customFormat="1">
      <c r="A2" s="2" t="s">
        <v>6</v>
      </c>
    </row>
    <row r="3" spans="1:14" s="2" customFormat="1">
      <c r="A3" s="2" t="s">
        <v>1</v>
      </c>
    </row>
    <row r="4" spans="1:14" s="2" customFormat="1" ht="15.75" thickBot="1"/>
    <row r="5" spans="1:14" s="2" customFormat="1" ht="15.75" thickBot="1">
      <c r="A5" s="54" t="s">
        <v>102</v>
      </c>
      <c r="B5" s="55">
        <v>500</v>
      </c>
      <c r="C5" s="55" t="s">
        <v>53</v>
      </c>
      <c r="D5" s="55" t="s">
        <v>101</v>
      </c>
      <c r="E5" s="55">
        <f>B5/60*45</f>
        <v>375</v>
      </c>
      <c r="F5" s="56" t="s">
        <v>103</v>
      </c>
      <c r="G5" s="56"/>
      <c r="H5" s="45" t="s">
        <v>106</v>
      </c>
    </row>
    <row r="6" spans="1:14" s="2" customFormat="1" ht="15.75" thickBot="1">
      <c r="A6" s="54" t="s">
        <v>102</v>
      </c>
      <c r="B6" s="55">
        <v>550</v>
      </c>
      <c r="C6" s="55" t="s">
        <v>53</v>
      </c>
      <c r="D6" s="55" t="s">
        <v>101</v>
      </c>
      <c r="E6" s="55">
        <f>B6/60*45</f>
        <v>412.5</v>
      </c>
      <c r="F6" s="56" t="s">
        <v>103</v>
      </c>
      <c r="G6" s="56"/>
    </row>
    <row r="7" spans="1:14" s="2" customFormat="1" ht="15.75" thickBot="1">
      <c r="A7" s="54" t="s">
        <v>102</v>
      </c>
      <c r="B7" s="55">
        <v>600</v>
      </c>
      <c r="C7" s="55" t="s">
        <v>53</v>
      </c>
      <c r="D7" s="55" t="s">
        <v>101</v>
      </c>
      <c r="E7" s="55">
        <f>B7/60*45</f>
        <v>450</v>
      </c>
      <c r="F7" s="56" t="s">
        <v>103</v>
      </c>
      <c r="G7" s="56"/>
    </row>
    <row r="8" spans="1:14" s="2" customFormat="1"/>
    <row r="9" spans="1:14" s="2" customFormat="1">
      <c r="A9" s="2" t="s">
        <v>107</v>
      </c>
      <c r="G9" s="63">
        <v>6.3194444444444442E-2</v>
      </c>
      <c r="H9" s="2" t="s">
        <v>108</v>
      </c>
      <c r="I9" s="62" t="s">
        <v>122</v>
      </c>
    </row>
    <row r="10" spans="1:14" s="2" customFormat="1">
      <c r="G10" s="63">
        <v>8.2638888888888887E-2</v>
      </c>
      <c r="H10" s="2" t="s">
        <v>109</v>
      </c>
      <c r="I10" s="62" t="s">
        <v>123</v>
      </c>
      <c r="N10" s="62"/>
    </row>
    <row r="11" spans="1:14" s="2" customFormat="1">
      <c r="G11" s="63"/>
      <c r="I11" s="62"/>
      <c r="N11" s="62"/>
    </row>
    <row r="12" spans="1:14" s="2" customFormat="1">
      <c r="A12" s="2" t="s">
        <v>110</v>
      </c>
      <c r="G12" s="63"/>
      <c r="I12" s="62"/>
    </row>
    <row r="13" spans="1:14" s="2" customFormat="1">
      <c r="A13" s="65">
        <v>60</v>
      </c>
      <c r="B13" s="65" t="s">
        <v>111</v>
      </c>
      <c r="C13" s="65">
        <f>A13/60</f>
        <v>1</v>
      </c>
      <c r="D13" s="65" t="s">
        <v>58</v>
      </c>
      <c r="G13" s="63"/>
      <c r="I13" s="62"/>
    </row>
    <row r="14" spans="1:14" s="2" customFormat="1">
      <c r="A14" s="64">
        <v>91</v>
      </c>
      <c r="B14" s="64" t="s">
        <v>111</v>
      </c>
      <c r="C14" s="64">
        <f>A14/60</f>
        <v>1.5166666666666666</v>
      </c>
      <c r="D14" s="64" t="s">
        <v>58</v>
      </c>
      <c r="E14" s="64" t="s">
        <v>117</v>
      </c>
      <c r="G14" s="63"/>
      <c r="I14" s="62"/>
    </row>
    <row r="15" spans="1:14" s="2" customFormat="1">
      <c r="A15" s="46">
        <v>119</v>
      </c>
      <c r="B15" s="46" t="s">
        <v>111</v>
      </c>
      <c r="C15" s="46">
        <f>A15/60</f>
        <v>1.9833333333333334</v>
      </c>
      <c r="D15" s="46" t="s">
        <v>58</v>
      </c>
      <c r="E15" s="46" t="s">
        <v>118</v>
      </c>
      <c r="G15" s="63"/>
      <c r="I15" s="62"/>
    </row>
    <row r="16" spans="1:14" s="2" customFormat="1">
      <c r="G16" s="63"/>
      <c r="I16" s="62"/>
    </row>
    <row r="17" spans="1:9" s="2" customFormat="1" ht="15.75" thickBot="1">
      <c r="A17" s="2" t="s">
        <v>112</v>
      </c>
      <c r="G17" s="63"/>
      <c r="I17" s="62"/>
    </row>
    <row r="18" spans="1:9" s="2" customFormat="1" ht="15.75" thickBot="1">
      <c r="A18" s="49" t="s">
        <v>116</v>
      </c>
      <c r="B18" s="55">
        <v>720</v>
      </c>
      <c r="C18" s="50" t="s">
        <v>35</v>
      </c>
      <c r="D18" s="66" t="s">
        <v>115</v>
      </c>
      <c r="G18" s="63"/>
      <c r="I18" s="62"/>
    </row>
    <row r="19" spans="1:9" s="2" customFormat="1">
      <c r="A19" s="58"/>
      <c r="B19" s="67">
        <f>C14</f>
        <v>1.5166666666666666</v>
      </c>
      <c r="C19" s="18" t="s">
        <v>58</v>
      </c>
      <c r="D19" s="69" t="s">
        <v>119</v>
      </c>
      <c r="G19" s="63"/>
      <c r="I19" s="62"/>
    </row>
    <row r="20" spans="1:9" s="2" customFormat="1">
      <c r="A20" s="58"/>
      <c r="B20" s="67"/>
      <c r="C20" s="18"/>
      <c r="D20" s="59"/>
      <c r="G20" s="63"/>
      <c r="I20" s="62"/>
    </row>
    <row r="21" spans="1:9" s="2" customFormat="1" ht="15.75" thickBot="1">
      <c r="A21" s="52" t="s">
        <v>114</v>
      </c>
      <c r="B21" s="48">
        <f>B18/B19</f>
        <v>474.72527472527474</v>
      </c>
      <c r="C21" s="48" t="s">
        <v>53</v>
      </c>
      <c r="D21" s="53"/>
      <c r="G21" s="3"/>
      <c r="H21" s="62"/>
    </row>
    <row r="22" spans="1:9" s="2" customFormat="1" ht="15.75" thickBot="1">
      <c r="G22" s="3"/>
      <c r="H22" s="62"/>
    </row>
    <row r="23" spans="1:9" s="2" customFormat="1" ht="15.75" thickBot="1">
      <c r="A23" s="49" t="s">
        <v>113</v>
      </c>
      <c r="B23" s="55">
        <v>720</v>
      </c>
      <c r="C23" s="50" t="s">
        <v>35</v>
      </c>
      <c r="D23" s="66" t="s">
        <v>115</v>
      </c>
      <c r="G23" s="3"/>
      <c r="H23" s="62"/>
    </row>
    <row r="24" spans="1:9" s="2" customFormat="1">
      <c r="A24" s="58"/>
      <c r="B24" s="68">
        <f>C15</f>
        <v>1.9833333333333334</v>
      </c>
      <c r="C24" s="18"/>
      <c r="D24" s="70" t="s">
        <v>121</v>
      </c>
      <c r="G24" s="3"/>
      <c r="H24" s="62"/>
    </row>
    <row r="25" spans="1:9" s="2" customFormat="1">
      <c r="A25" s="58"/>
      <c r="B25" s="18"/>
      <c r="C25" s="18"/>
      <c r="D25" s="59"/>
      <c r="G25" s="3"/>
      <c r="H25" s="62"/>
    </row>
    <row r="26" spans="1:9" s="2" customFormat="1" ht="15.75" thickBot="1">
      <c r="A26" s="52" t="s">
        <v>113</v>
      </c>
      <c r="B26" s="48">
        <f>B23/B24</f>
        <v>363.02521008403357</v>
      </c>
      <c r="C26" s="48" t="s">
        <v>53</v>
      </c>
      <c r="D26" s="53"/>
      <c r="G26" s="3"/>
      <c r="H26" s="62"/>
    </row>
    <row r="27" spans="1:9" s="2" customFormat="1">
      <c r="G27" s="3"/>
      <c r="H27" s="62"/>
    </row>
    <row r="28" spans="1:9" s="2" customFormat="1">
      <c r="G28" s="3"/>
      <c r="H28" s="62"/>
    </row>
    <row r="29" spans="1:9" s="2" customFormat="1">
      <c r="G29" s="3"/>
      <c r="H29" s="62"/>
    </row>
    <row r="30" spans="1:9" s="2" customFormat="1">
      <c r="A30" s="2" t="s">
        <v>120</v>
      </c>
    </row>
    <row r="31" spans="1:9" s="2" customFormat="1">
      <c r="A31" s="2" t="s">
        <v>14</v>
      </c>
    </row>
    <row r="32" spans="1:9" s="2" customFormat="1">
      <c r="A32" s="2" t="s">
        <v>15</v>
      </c>
    </row>
    <row r="33" spans="1:7" s="2" customFormat="1" ht="15.75" thickBot="1"/>
    <row r="34" spans="1:7" s="2" customFormat="1">
      <c r="A34" s="57" t="s">
        <v>73</v>
      </c>
      <c r="C34" s="2" t="s">
        <v>104</v>
      </c>
      <c r="F34" s="49">
        <v>720</v>
      </c>
      <c r="G34" s="51" t="s">
        <v>35</v>
      </c>
    </row>
    <row r="35" spans="1:7" s="2" customFormat="1" ht="15.75" thickBot="1">
      <c r="C35" s="2" t="s">
        <v>105</v>
      </c>
      <c r="F35" s="58">
        <v>330</v>
      </c>
      <c r="G35" s="59" t="s">
        <v>35</v>
      </c>
    </row>
    <row r="36" spans="1:7" s="2" customFormat="1" ht="15.75" thickBot="1">
      <c r="F36" s="60">
        <f>SUM(F34:F35)</f>
        <v>1050</v>
      </c>
      <c r="G36" s="61" t="s">
        <v>35</v>
      </c>
    </row>
    <row r="37" spans="1:7" s="2" customFormat="1">
      <c r="A37" s="2" t="s">
        <v>16</v>
      </c>
    </row>
    <row r="38" spans="1:7" s="2" customFormat="1">
      <c r="A38" s="2" t="s">
        <v>11</v>
      </c>
    </row>
    <row r="39" spans="1:7" s="2" customFormat="1">
      <c r="A39" s="2" t="s">
        <v>60</v>
      </c>
    </row>
    <row r="40" spans="1:7" s="2" customFormat="1">
      <c r="A40" s="2" t="s">
        <v>12</v>
      </c>
    </row>
    <row r="41" spans="1:7" s="2" customFormat="1"/>
    <row r="42" spans="1:7" s="2" customFormat="1">
      <c r="A42" s="2" t="s">
        <v>13</v>
      </c>
    </row>
    <row r="43" spans="1:7" s="2" customFormat="1">
      <c r="A43" s="2" t="s">
        <v>17</v>
      </c>
    </row>
    <row r="44" spans="1:7" s="2" customFormat="1">
      <c r="A44" s="2" t="s">
        <v>61</v>
      </c>
    </row>
    <row r="45" spans="1:7" s="2" customFormat="1" ht="15.75" thickBot="1"/>
    <row r="46" spans="1:7" s="2" customFormat="1">
      <c r="A46" s="3">
        <v>0.33333333333333331</v>
      </c>
      <c r="B46" s="21">
        <v>0</v>
      </c>
      <c r="C46" s="2">
        <v>0</v>
      </c>
      <c r="E46" s="2" t="s">
        <v>34</v>
      </c>
    </row>
    <row r="47" spans="1:7" s="2" customFormat="1">
      <c r="A47" s="3">
        <v>0.3347222222222222</v>
      </c>
      <c r="B47" s="22">
        <v>1000</v>
      </c>
      <c r="C47" s="2">
        <v>1</v>
      </c>
      <c r="E47" s="2" t="s">
        <v>33</v>
      </c>
    </row>
    <row r="48" spans="1:7" s="2" customFormat="1">
      <c r="A48" s="3">
        <v>0.33611111111111108</v>
      </c>
      <c r="B48" s="22">
        <v>1000</v>
      </c>
      <c r="C48" s="2">
        <v>2</v>
      </c>
      <c r="E48" s="2" t="s">
        <v>32</v>
      </c>
    </row>
    <row r="49" spans="1:7" s="2" customFormat="1">
      <c r="A49" s="3">
        <v>0.33750000000000002</v>
      </c>
      <c r="B49" s="22">
        <v>1000</v>
      </c>
      <c r="C49" s="2">
        <v>3</v>
      </c>
      <c r="E49" s="2" t="s">
        <v>31</v>
      </c>
    </row>
    <row r="50" spans="1:7" s="2" customFormat="1">
      <c r="A50" s="3">
        <v>0.33888888888888902</v>
      </c>
      <c r="B50" s="22">
        <v>1000</v>
      </c>
      <c r="C50" s="2">
        <v>4</v>
      </c>
      <c r="E50" s="2" t="s">
        <v>30</v>
      </c>
    </row>
    <row r="51" spans="1:7" s="2" customFormat="1">
      <c r="A51" s="3">
        <v>0.34027777777777801</v>
      </c>
      <c r="B51" s="22">
        <v>1000</v>
      </c>
      <c r="C51" s="2">
        <v>5</v>
      </c>
      <c r="E51" s="2" t="s">
        <v>29</v>
      </c>
    </row>
    <row r="52" spans="1:7" s="2" customFormat="1">
      <c r="A52" s="3">
        <v>0.34166666666666701</v>
      </c>
      <c r="B52" s="22">
        <v>1000</v>
      </c>
      <c r="C52" s="2">
        <v>6</v>
      </c>
      <c r="E52" s="2" t="s">
        <v>28</v>
      </c>
    </row>
    <row r="53" spans="1:7" s="2" customFormat="1">
      <c r="A53" s="3">
        <v>0.343055555555556</v>
      </c>
      <c r="B53" s="22">
        <v>1000</v>
      </c>
      <c r="C53" s="2">
        <v>7</v>
      </c>
      <c r="E53" s="2" t="s">
        <v>27</v>
      </c>
    </row>
    <row r="54" spans="1:7" s="2" customFormat="1">
      <c r="A54" s="3">
        <v>0.344444444444444</v>
      </c>
      <c r="B54" s="22">
        <v>1000</v>
      </c>
      <c r="C54" s="2">
        <v>8</v>
      </c>
      <c r="E54" s="2" t="s">
        <v>26</v>
      </c>
    </row>
    <row r="55" spans="1:7" s="2" customFormat="1">
      <c r="A55" s="3">
        <v>0.34583333333333299</v>
      </c>
      <c r="B55" s="22">
        <v>1000</v>
      </c>
      <c r="C55" s="2">
        <v>9</v>
      </c>
      <c r="E55" s="2" t="s">
        <v>25</v>
      </c>
    </row>
    <row r="56" spans="1:7" s="2" customFormat="1">
      <c r="A56" s="3">
        <v>0.34722222222222199</v>
      </c>
      <c r="B56" s="22">
        <v>1000</v>
      </c>
      <c r="C56" s="2">
        <v>10</v>
      </c>
      <c r="E56" s="2" t="s">
        <v>24</v>
      </c>
    </row>
    <row r="57" spans="1:7" s="2" customFormat="1">
      <c r="A57" s="3">
        <v>0.34861111111111098</v>
      </c>
      <c r="B57" s="22">
        <v>1000</v>
      </c>
      <c r="C57" s="2">
        <v>11</v>
      </c>
      <c r="E57" s="2" t="s">
        <v>23</v>
      </c>
    </row>
    <row r="58" spans="1:7" s="2" customFormat="1">
      <c r="A58" s="3">
        <v>0.35</v>
      </c>
      <c r="B58" s="22">
        <v>1000</v>
      </c>
      <c r="C58" s="2">
        <v>12</v>
      </c>
      <c r="E58" s="2" t="s">
        <v>22</v>
      </c>
    </row>
    <row r="59" spans="1:7" s="2" customFormat="1">
      <c r="A59" s="3">
        <v>0.35138888888888897</v>
      </c>
      <c r="B59" s="22">
        <v>1000</v>
      </c>
      <c r="C59" s="2">
        <v>13</v>
      </c>
      <c r="E59" s="2" t="s">
        <v>21</v>
      </c>
    </row>
    <row r="60" spans="1:7" s="2" customFormat="1">
      <c r="A60" s="3">
        <v>0.35277777777777802</v>
      </c>
      <c r="B60" s="22">
        <v>1000</v>
      </c>
      <c r="C60" s="2">
        <v>14</v>
      </c>
      <c r="E60" s="2" t="s">
        <v>20</v>
      </c>
    </row>
    <row r="61" spans="1:7" s="2" customFormat="1" ht="15.75" thickBot="1">
      <c r="A61" s="3">
        <v>0.35416666666666702</v>
      </c>
      <c r="B61" s="23">
        <v>1000</v>
      </c>
      <c r="C61" s="18">
        <v>15</v>
      </c>
      <c r="D61" s="18"/>
      <c r="E61" s="18" t="s">
        <v>19</v>
      </c>
    </row>
    <row r="62" spans="1:7" s="2" customFormat="1" ht="15.75" thickBot="1">
      <c r="B62" s="24">
        <f>SUM(B47:B61)</f>
        <v>15000</v>
      </c>
      <c r="G62" s="2" t="s">
        <v>84</v>
      </c>
    </row>
    <row r="63" spans="1:7" s="2" customFormat="1">
      <c r="G63" s="2" t="s">
        <v>52</v>
      </c>
    </row>
    <row r="64" spans="1:7" s="2" customFormat="1"/>
    <row r="65" spans="1:14" s="2" customFormat="1">
      <c r="C65" s="2" t="s">
        <v>74</v>
      </c>
    </row>
    <row r="66" spans="1:14" s="2" customFormat="1"/>
    <row r="67" spans="1:14" s="2" customFormat="1" ht="26.25">
      <c r="A67" s="30" t="s">
        <v>9</v>
      </c>
    </row>
    <row r="68" spans="1:14" s="2" customFormat="1" ht="16.5" customHeight="1">
      <c r="B68" s="7"/>
    </row>
    <row r="69" spans="1:14" s="2" customFormat="1" ht="48" customHeight="1">
      <c r="B69" s="27" t="s">
        <v>85</v>
      </c>
    </row>
    <row r="70" spans="1:14" ht="15.75">
      <c r="A70" s="3">
        <v>0.33333333333333331</v>
      </c>
      <c r="B70" s="20">
        <v>0</v>
      </c>
      <c r="C70" s="2" t="s">
        <v>18</v>
      </c>
      <c r="E70" s="2"/>
      <c r="F70" s="2"/>
      <c r="G70" s="2"/>
      <c r="H70" s="2"/>
      <c r="I70" s="2"/>
      <c r="J70" s="2"/>
      <c r="K70" s="2"/>
      <c r="L70" s="2"/>
      <c r="M70" s="2"/>
    </row>
    <row r="71" spans="1:14" ht="15.75">
      <c r="A71" s="3">
        <v>0.3347222222222222</v>
      </c>
      <c r="B71" s="20">
        <v>0</v>
      </c>
      <c r="C71" s="2" t="s">
        <v>18</v>
      </c>
      <c r="E71" s="2"/>
      <c r="F71" s="2"/>
      <c r="G71" s="2"/>
      <c r="H71" s="2"/>
      <c r="I71" s="2"/>
      <c r="J71" s="2"/>
      <c r="K71" s="2"/>
      <c r="L71" s="2"/>
      <c r="M71" s="2"/>
    </row>
    <row r="72" spans="1:14" ht="15.75">
      <c r="A72" s="3">
        <v>0.33611111111111108</v>
      </c>
      <c r="B72" s="20">
        <v>0</v>
      </c>
      <c r="C72" s="2" t="s">
        <v>18</v>
      </c>
      <c r="E72" s="2"/>
      <c r="F72" s="2"/>
      <c r="G72" s="2"/>
      <c r="H72" s="2"/>
      <c r="I72" s="2"/>
      <c r="J72" s="2"/>
      <c r="K72" s="2"/>
      <c r="L72" s="2"/>
      <c r="M72" s="2"/>
    </row>
    <row r="73" spans="1:14" ht="15.75">
      <c r="A73" s="3">
        <v>0.33750000000000002</v>
      </c>
      <c r="B73" s="20">
        <v>0</v>
      </c>
      <c r="C73" s="2" t="s">
        <v>18</v>
      </c>
      <c r="E73" s="2"/>
      <c r="F73" s="2"/>
      <c r="G73" s="2"/>
      <c r="H73" s="2"/>
      <c r="I73" s="2"/>
      <c r="J73" s="2"/>
      <c r="K73" s="2"/>
      <c r="L73" s="2"/>
      <c r="M73" s="2"/>
    </row>
    <row r="74" spans="1:14" ht="15.75">
      <c r="A74" s="3">
        <v>0.33888888888888902</v>
      </c>
      <c r="B74" s="20">
        <v>0</v>
      </c>
      <c r="C74" s="2" t="s">
        <v>18</v>
      </c>
      <c r="E74" s="2"/>
      <c r="F74" s="2"/>
      <c r="G74" s="2"/>
      <c r="H74" s="2"/>
      <c r="I74" s="2"/>
      <c r="J74" s="2"/>
      <c r="K74" s="2"/>
      <c r="L74" s="2"/>
      <c r="M74" s="2"/>
    </row>
    <row r="75" spans="1:14" ht="15.75">
      <c r="A75" s="3">
        <v>0.34027777777777801</v>
      </c>
      <c r="B75" s="20">
        <v>0</v>
      </c>
      <c r="C75" s="2" t="s">
        <v>18</v>
      </c>
      <c r="E75" s="2"/>
      <c r="F75" s="2"/>
      <c r="G75" s="2"/>
      <c r="H75" s="2"/>
      <c r="I75" s="2"/>
      <c r="J75" s="2"/>
      <c r="K75" s="2"/>
      <c r="L75" s="2"/>
      <c r="M75" s="2"/>
    </row>
    <row r="76" spans="1:14" ht="15.75">
      <c r="A76" s="3">
        <v>0.34166666666666701</v>
      </c>
      <c r="B76" s="20">
        <v>0</v>
      </c>
      <c r="C76" s="2" t="s">
        <v>18</v>
      </c>
      <c r="E76" s="2"/>
      <c r="F76" s="2"/>
      <c r="G76" s="2"/>
      <c r="H76" s="2"/>
      <c r="I76" s="2"/>
      <c r="J76" s="2"/>
      <c r="K76" s="2"/>
      <c r="L76" s="2"/>
      <c r="M76" s="2"/>
    </row>
    <row r="77" spans="1:14" ht="15.75">
      <c r="A77" s="3">
        <v>0.343055555555556</v>
      </c>
      <c r="B77" s="20">
        <v>0</v>
      </c>
      <c r="C77" s="2" t="s">
        <v>18</v>
      </c>
      <c r="E77" s="2"/>
      <c r="F77" s="2"/>
      <c r="G77" s="2"/>
      <c r="H77" s="2"/>
      <c r="I77" s="2"/>
      <c r="J77" s="2"/>
      <c r="K77" s="2"/>
      <c r="L77" s="2"/>
      <c r="M77" s="2"/>
      <c r="N77" s="19"/>
    </row>
    <row r="78" spans="1:14" ht="15.75">
      <c r="A78" s="3">
        <v>0.344444444444444</v>
      </c>
      <c r="B78" s="20">
        <v>0</v>
      </c>
      <c r="C78" s="2" t="s">
        <v>18</v>
      </c>
      <c r="E78" s="2"/>
      <c r="F78" s="2"/>
      <c r="G78" s="2"/>
      <c r="H78" s="2"/>
      <c r="I78" s="2"/>
      <c r="J78" s="2"/>
      <c r="K78" s="2"/>
      <c r="L78" s="2"/>
      <c r="M78" s="2"/>
      <c r="N78" s="19"/>
    </row>
    <row r="79" spans="1:14" ht="15.75">
      <c r="A79" s="3">
        <v>0.34583333333333299</v>
      </c>
      <c r="B79" s="20">
        <v>0</v>
      </c>
      <c r="C79" s="2" t="s">
        <v>18</v>
      </c>
      <c r="E79" s="2"/>
      <c r="F79" s="2"/>
      <c r="G79" s="2"/>
      <c r="H79" s="2"/>
      <c r="I79" s="2"/>
      <c r="J79" s="2"/>
      <c r="K79" s="2"/>
      <c r="L79" s="2"/>
      <c r="M79" s="2"/>
      <c r="N79" s="19"/>
    </row>
    <row r="80" spans="1:14" ht="15.75">
      <c r="A80" s="3">
        <v>0.34722222222222199</v>
      </c>
      <c r="B80" s="20">
        <v>0</v>
      </c>
      <c r="C80" s="2" t="s">
        <v>18</v>
      </c>
      <c r="E80" s="2"/>
      <c r="F80" s="2"/>
      <c r="G80" s="2"/>
      <c r="H80" s="2"/>
      <c r="I80" s="2"/>
      <c r="J80" s="2"/>
      <c r="K80" s="2"/>
      <c r="L80" s="2"/>
      <c r="M80" s="2"/>
      <c r="N80" s="19"/>
    </row>
    <row r="81" spans="1:16" ht="15.75">
      <c r="A81" s="3">
        <v>0.34861111111111098</v>
      </c>
      <c r="B81" s="20">
        <v>0</v>
      </c>
      <c r="C81" s="2" t="s">
        <v>18</v>
      </c>
      <c r="E81" s="2"/>
      <c r="F81" s="2"/>
      <c r="G81" s="2"/>
      <c r="H81" s="2"/>
      <c r="I81" s="2"/>
      <c r="J81" s="2"/>
      <c r="K81" s="2"/>
      <c r="L81" s="2"/>
      <c r="M81" s="2"/>
      <c r="N81" s="19"/>
    </row>
    <row r="82" spans="1:16" ht="15.75">
      <c r="A82" s="3">
        <v>0.35</v>
      </c>
      <c r="B82" s="20">
        <v>0</v>
      </c>
      <c r="C82" s="2" t="s">
        <v>18</v>
      </c>
      <c r="E82" s="2"/>
      <c r="F82" s="2"/>
      <c r="G82" s="2"/>
      <c r="H82" s="2"/>
      <c r="I82" s="2"/>
      <c r="J82" s="2"/>
      <c r="K82" s="2"/>
      <c r="L82" s="2"/>
      <c r="M82" s="2"/>
      <c r="N82" s="19"/>
    </row>
    <row r="83" spans="1:16" ht="15.75">
      <c r="A83" s="3">
        <v>0.35138888888888897</v>
      </c>
      <c r="B83" s="20">
        <v>0</v>
      </c>
      <c r="C83" s="2" t="s">
        <v>18</v>
      </c>
      <c r="E83" s="2"/>
      <c r="F83" s="2"/>
      <c r="G83" s="2"/>
      <c r="H83" s="2"/>
      <c r="I83" s="2"/>
      <c r="J83" s="2"/>
      <c r="K83" s="2"/>
      <c r="L83" s="2"/>
      <c r="M83" s="2"/>
      <c r="N83" s="19"/>
    </row>
    <row r="84" spans="1:16" ht="15.75">
      <c r="A84" s="3">
        <v>0.35277777777777802</v>
      </c>
      <c r="B84" s="20">
        <v>0</v>
      </c>
      <c r="C84" s="2" t="s">
        <v>18</v>
      </c>
      <c r="E84" s="2"/>
      <c r="F84" s="2"/>
      <c r="G84" s="2"/>
      <c r="H84" s="2"/>
      <c r="I84" s="2"/>
      <c r="J84" s="2"/>
      <c r="K84" s="2"/>
      <c r="L84" s="2"/>
      <c r="M84" s="2"/>
      <c r="N84" s="19"/>
    </row>
    <row r="85" spans="1:16" ht="15.75">
      <c r="A85" s="3">
        <v>0.35416666666666702</v>
      </c>
      <c r="B85" s="20">
        <v>0</v>
      </c>
      <c r="C85" s="2" t="s">
        <v>18</v>
      </c>
      <c r="E85" s="2"/>
      <c r="F85" s="2"/>
      <c r="G85" s="2"/>
      <c r="H85" s="2"/>
      <c r="I85" s="2"/>
      <c r="J85" s="2"/>
      <c r="K85" s="2"/>
      <c r="L85" s="2"/>
      <c r="M85" s="2"/>
      <c r="N85" s="19"/>
    </row>
    <row r="86" spans="1:16" ht="15.75">
      <c r="A86" s="3">
        <v>0.35555555555555601</v>
      </c>
      <c r="B86" s="20">
        <v>0</v>
      </c>
      <c r="C86" s="2" t="s">
        <v>18</v>
      </c>
      <c r="E86" s="2"/>
      <c r="F86" s="2"/>
      <c r="G86" s="2"/>
      <c r="H86" s="2"/>
      <c r="I86" s="2"/>
      <c r="J86" s="2"/>
      <c r="K86" s="2"/>
      <c r="L86" s="2"/>
      <c r="M86" s="2"/>
      <c r="N86" s="19"/>
    </row>
    <row r="87" spans="1:16" ht="15.75">
      <c r="A87" s="3">
        <v>0.35694444444444401</v>
      </c>
      <c r="B87" s="20">
        <v>0</v>
      </c>
      <c r="C87" s="2" t="s">
        <v>18</v>
      </c>
      <c r="E87" s="2"/>
      <c r="F87" s="2"/>
      <c r="G87" s="2"/>
      <c r="H87" s="2"/>
      <c r="I87" s="2"/>
      <c r="J87" s="2"/>
      <c r="K87" s="2"/>
      <c r="L87" s="2"/>
      <c r="M87" s="2"/>
      <c r="N87" s="19"/>
    </row>
    <row r="88" spans="1:16" ht="15.75">
      <c r="A88" s="3">
        <v>0.358333333333333</v>
      </c>
      <c r="B88" s="20">
        <v>0</v>
      </c>
      <c r="C88" s="2" t="s">
        <v>18</v>
      </c>
      <c r="E88" s="2"/>
      <c r="F88" s="2"/>
      <c r="G88" s="2"/>
      <c r="H88" s="2"/>
      <c r="I88" s="2"/>
      <c r="J88" s="2"/>
      <c r="K88" s="2"/>
      <c r="L88" s="2"/>
      <c r="M88" s="2"/>
      <c r="N88" s="19"/>
    </row>
    <row r="89" spans="1:16" ht="15.75">
      <c r="A89" s="3">
        <v>0.359722222222222</v>
      </c>
      <c r="B89" s="20">
        <v>0</v>
      </c>
      <c r="C89" s="2" t="s">
        <v>18</v>
      </c>
      <c r="E89" s="2"/>
      <c r="F89" s="2"/>
      <c r="G89" s="2"/>
      <c r="H89" s="2"/>
      <c r="I89" s="2"/>
      <c r="J89" s="2"/>
      <c r="K89" s="2"/>
      <c r="L89" s="2"/>
      <c r="M89" s="2"/>
      <c r="N89" s="19"/>
      <c r="O89" s="2"/>
    </row>
    <row r="90" spans="1:16" ht="16.5" thickBot="1">
      <c r="A90" s="3">
        <v>0.36111111111111099</v>
      </c>
      <c r="B90" s="20">
        <v>0</v>
      </c>
      <c r="C90" s="2" t="s">
        <v>18</v>
      </c>
      <c r="E90" s="2"/>
      <c r="F90" s="2"/>
      <c r="G90" s="2"/>
      <c r="H90" s="2"/>
      <c r="I90" s="2"/>
      <c r="J90" s="2"/>
      <c r="K90" s="2"/>
      <c r="L90" s="2"/>
      <c r="M90" s="2"/>
      <c r="N90" s="19"/>
      <c r="O90" s="19"/>
    </row>
    <row r="91" spans="1:16" ht="15.75" thickBot="1">
      <c r="A91" s="1">
        <v>0.36249999999999999</v>
      </c>
      <c r="B91" s="19">
        <v>0</v>
      </c>
      <c r="C91" s="2" t="s">
        <v>34</v>
      </c>
      <c r="E91" s="2"/>
      <c r="F91" s="2"/>
      <c r="G91" s="2"/>
      <c r="H91" s="2"/>
      <c r="I91" s="2"/>
      <c r="J91" s="2"/>
      <c r="K91" s="2"/>
      <c r="L91" s="2"/>
      <c r="M91" s="2"/>
      <c r="N91" s="19"/>
      <c r="O91" s="19"/>
      <c r="P91" s="2"/>
    </row>
    <row r="92" spans="1:16">
      <c r="A92" s="3">
        <v>0.36388888888888898</v>
      </c>
      <c r="B92" s="19">
        <v>250</v>
      </c>
      <c r="C92" s="2">
        <v>1</v>
      </c>
      <c r="E92" s="2"/>
      <c r="F92" s="2"/>
      <c r="G92" s="2"/>
      <c r="H92" s="2"/>
      <c r="I92" s="2"/>
      <c r="J92" s="2"/>
      <c r="K92" s="2"/>
      <c r="L92" s="2"/>
      <c r="M92" s="2"/>
      <c r="N92" s="19"/>
      <c r="O92" s="19"/>
      <c r="P92" s="2"/>
    </row>
    <row r="93" spans="1:16">
      <c r="A93" s="3">
        <v>0.36527777777777798</v>
      </c>
      <c r="B93" s="19">
        <v>350</v>
      </c>
      <c r="C93" s="2">
        <v>2</v>
      </c>
      <c r="E93" s="2"/>
      <c r="F93" s="2"/>
      <c r="G93" s="2"/>
      <c r="H93" s="2"/>
      <c r="I93" s="2"/>
      <c r="J93" s="2"/>
      <c r="K93" s="2"/>
      <c r="L93" s="2"/>
      <c r="M93" s="2"/>
      <c r="N93" s="19"/>
      <c r="O93" s="19"/>
      <c r="P93" s="2"/>
    </row>
    <row r="94" spans="1:16">
      <c r="A94" s="3">
        <v>0.36666666666666597</v>
      </c>
      <c r="B94" s="19">
        <v>400</v>
      </c>
      <c r="C94" s="2">
        <v>3</v>
      </c>
      <c r="E94" s="2"/>
      <c r="F94" s="2"/>
      <c r="G94" s="2"/>
      <c r="H94" s="2"/>
      <c r="I94" s="2"/>
      <c r="J94" s="2"/>
      <c r="K94" s="2"/>
      <c r="L94" s="2"/>
      <c r="M94" s="2"/>
      <c r="N94" s="19"/>
      <c r="O94" s="19"/>
      <c r="P94" s="2"/>
    </row>
    <row r="95" spans="1:16">
      <c r="A95" s="3">
        <v>0.36805555555555503</v>
      </c>
      <c r="B95" s="19">
        <v>460</v>
      </c>
      <c r="C95" s="2">
        <v>4</v>
      </c>
      <c r="E95" s="2"/>
      <c r="F95" s="2"/>
      <c r="G95" s="2"/>
      <c r="H95" s="2"/>
      <c r="I95" s="2"/>
      <c r="J95" s="2"/>
      <c r="K95" s="2"/>
      <c r="L95" s="2"/>
      <c r="M95" s="2"/>
      <c r="N95" s="19"/>
      <c r="O95" s="19"/>
      <c r="P95" s="2"/>
    </row>
    <row r="96" spans="1:16">
      <c r="A96" s="3">
        <v>0.36944444444444402</v>
      </c>
      <c r="B96" s="19">
        <v>480</v>
      </c>
      <c r="C96" s="2">
        <v>5</v>
      </c>
      <c r="E96" s="2"/>
      <c r="F96" s="2"/>
      <c r="G96" s="2"/>
      <c r="H96" s="2"/>
      <c r="I96" s="2"/>
      <c r="J96" s="2"/>
      <c r="K96" s="2"/>
      <c r="L96" s="2"/>
      <c r="M96" s="2"/>
      <c r="N96" s="19"/>
      <c r="O96" s="19"/>
      <c r="P96" s="2"/>
    </row>
    <row r="97" spans="1:16">
      <c r="A97" s="3">
        <v>0.37083333333333302</v>
      </c>
      <c r="B97" s="19">
        <v>505</v>
      </c>
      <c r="C97" s="2">
        <v>6</v>
      </c>
      <c r="E97" s="2"/>
      <c r="F97" s="2"/>
      <c r="G97" s="2"/>
      <c r="H97" s="2"/>
      <c r="I97" s="2"/>
      <c r="J97" s="2"/>
      <c r="K97" s="2"/>
      <c r="L97" s="2"/>
      <c r="M97" s="2"/>
      <c r="N97" s="19"/>
      <c r="O97" s="19"/>
      <c r="P97" s="2"/>
    </row>
    <row r="98" spans="1:16">
      <c r="A98" s="3">
        <v>0.37222222222222201</v>
      </c>
      <c r="B98" s="19">
        <v>520</v>
      </c>
      <c r="C98" s="2">
        <v>7</v>
      </c>
      <c r="E98" s="2"/>
      <c r="F98" s="2"/>
      <c r="G98" s="2"/>
      <c r="H98" s="2"/>
      <c r="I98" s="2"/>
      <c r="J98" s="2"/>
      <c r="K98" s="2"/>
      <c r="L98" s="2"/>
      <c r="M98" s="2"/>
      <c r="N98" s="19"/>
      <c r="O98" s="19"/>
      <c r="P98" s="2"/>
    </row>
    <row r="99" spans="1:16">
      <c r="A99" s="3">
        <v>0.37361111111111101</v>
      </c>
      <c r="B99" s="19">
        <v>530</v>
      </c>
      <c r="C99" s="2">
        <v>8</v>
      </c>
      <c r="E99" s="2"/>
      <c r="F99" s="2"/>
      <c r="G99" s="2"/>
      <c r="H99" s="2"/>
      <c r="I99" s="2"/>
      <c r="J99" s="2"/>
      <c r="K99" s="2"/>
      <c r="L99" s="2"/>
      <c r="M99" s="2"/>
      <c r="N99" s="19"/>
      <c r="O99" s="19"/>
      <c r="P99" s="2"/>
    </row>
    <row r="100" spans="1:16">
      <c r="A100" s="3">
        <v>0.375</v>
      </c>
      <c r="B100" s="19">
        <v>540</v>
      </c>
      <c r="C100" s="2">
        <v>9</v>
      </c>
      <c r="E100" s="2"/>
      <c r="F100" s="2"/>
      <c r="G100" s="2"/>
      <c r="H100" s="2"/>
      <c r="I100" s="2"/>
      <c r="J100" s="2"/>
      <c r="K100" s="2"/>
      <c r="L100" s="2"/>
      <c r="M100" s="2"/>
      <c r="N100" s="19"/>
      <c r="O100" s="19"/>
      <c r="P100" s="2"/>
    </row>
    <row r="101" spans="1:16">
      <c r="A101" s="3">
        <v>0.37638888888888899</v>
      </c>
      <c r="B101" s="19">
        <v>550</v>
      </c>
      <c r="C101" s="2">
        <v>10</v>
      </c>
      <c r="E101" s="2"/>
      <c r="F101" s="2"/>
      <c r="G101" s="2"/>
      <c r="H101" s="2"/>
      <c r="I101" s="2"/>
      <c r="J101" s="2"/>
      <c r="K101" s="2"/>
      <c r="L101" s="2"/>
      <c r="M101" s="2"/>
      <c r="N101" s="19"/>
      <c r="O101" s="19"/>
      <c r="P101" s="2"/>
    </row>
    <row r="102" spans="1:16">
      <c r="A102" s="3">
        <v>0.37777777777777799</v>
      </c>
      <c r="B102" s="19">
        <v>560</v>
      </c>
      <c r="C102" s="2">
        <v>11</v>
      </c>
      <c r="E102" s="2"/>
      <c r="F102" s="2"/>
      <c r="G102" s="2"/>
      <c r="H102" s="2"/>
      <c r="I102" s="2"/>
      <c r="J102" s="2"/>
      <c r="K102" s="2"/>
      <c r="L102" s="2"/>
      <c r="M102" s="2"/>
      <c r="N102" s="19"/>
      <c r="O102" s="19"/>
      <c r="P102" s="2"/>
    </row>
    <row r="103" spans="1:16">
      <c r="A103" s="3">
        <v>0.37916666666666599</v>
      </c>
      <c r="B103" s="19">
        <v>565</v>
      </c>
      <c r="C103" s="2">
        <v>12</v>
      </c>
      <c r="E103" s="2"/>
      <c r="F103" s="2"/>
      <c r="G103" s="2"/>
      <c r="H103" s="2"/>
      <c r="I103" s="2"/>
      <c r="J103" s="2"/>
      <c r="K103" s="2"/>
      <c r="L103" s="2"/>
      <c r="M103" s="2"/>
      <c r="N103" s="19"/>
      <c r="O103" s="19"/>
      <c r="P103" s="2"/>
    </row>
    <row r="104" spans="1:16">
      <c r="A104" s="3">
        <v>0.38055555555555498</v>
      </c>
      <c r="B104" s="19">
        <v>570</v>
      </c>
      <c r="C104" s="2">
        <v>13</v>
      </c>
      <c r="E104" s="2"/>
      <c r="F104" s="2"/>
      <c r="G104" s="2"/>
      <c r="H104" s="2"/>
      <c r="I104" s="2"/>
      <c r="J104" s="2"/>
      <c r="K104" s="2"/>
      <c r="L104" s="2"/>
      <c r="M104" s="2"/>
      <c r="N104" s="19"/>
      <c r="O104" s="19"/>
      <c r="P104" s="2"/>
    </row>
    <row r="105" spans="1:16">
      <c r="A105" s="3">
        <v>0.38194444444444398</v>
      </c>
      <c r="B105" s="19">
        <v>575</v>
      </c>
      <c r="C105" s="2">
        <v>14</v>
      </c>
      <c r="E105" s="2"/>
      <c r="F105" s="2"/>
      <c r="G105" s="2"/>
      <c r="H105" s="2"/>
      <c r="I105" s="2"/>
      <c r="J105" s="2"/>
      <c r="K105" s="2"/>
      <c r="L105" s="2"/>
      <c r="M105" s="2"/>
      <c r="N105" s="19"/>
      <c r="O105" s="19"/>
      <c r="P105" s="2"/>
    </row>
    <row r="106" spans="1:16">
      <c r="A106" s="3">
        <v>0.38333333333333303</v>
      </c>
      <c r="B106" s="19">
        <v>580</v>
      </c>
      <c r="C106" s="2">
        <v>15</v>
      </c>
      <c r="E106" s="2"/>
      <c r="F106" s="2"/>
      <c r="G106" s="2"/>
      <c r="H106" s="2"/>
      <c r="I106" s="2"/>
      <c r="J106" s="2"/>
      <c r="K106" s="2"/>
      <c r="L106" s="2"/>
      <c r="M106" s="2"/>
      <c r="N106" s="19"/>
      <c r="O106" s="19"/>
      <c r="P106" s="2"/>
    </row>
    <row r="107" spans="1:16">
      <c r="A107" s="3">
        <v>0.38472222222222202</v>
      </c>
      <c r="B107" s="19">
        <v>585</v>
      </c>
      <c r="C107" s="2">
        <v>16</v>
      </c>
      <c r="G107" s="2"/>
      <c r="H107" s="2" t="s">
        <v>2</v>
      </c>
      <c r="I107" s="2" t="s">
        <v>3</v>
      </c>
      <c r="J107" s="46" t="s">
        <v>4</v>
      </c>
      <c r="K107" s="2" t="s">
        <v>65</v>
      </c>
      <c r="L107" s="2"/>
      <c r="M107" s="2"/>
      <c r="N107" s="19"/>
      <c r="O107" s="19"/>
      <c r="P107" s="2"/>
    </row>
    <row r="108" spans="1:16" ht="15.75" thickBot="1">
      <c r="A108" s="3">
        <v>0.38611111111111102</v>
      </c>
      <c r="B108" s="19">
        <v>590</v>
      </c>
      <c r="C108" s="2">
        <v>17</v>
      </c>
      <c r="G108" s="2"/>
      <c r="M108" s="2"/>
      <c r="N108" s="19"/>
      <c r="O108" s="19"/>
      <c r="P108" s="2"/>
    </row>
    <row r="109" spans="1:16">
      <c r="A109" s="3">
        <v>0.38750000000000001</v>
      </c>
      <c r="B109" s="19">
        <v>595</v>
      </c>
      <c r="C109" s="2">
        <v>18</v>
      </c>
      <c r="H109" s="2" t="s">
        <v>94</v>
      </c>
      <c r="I109" s="2" t="s">
        <v>90</v>
      </c>
      <c r="J109" s="43" t="s">
        <v>92</v>
      </c>
      <c r="K109" s="2" t="s">
        <v>91</v>
      </c>
      <c r="N109" s="19"/>
      <c r="O109" s="19"/>
      <c r="P109" s="2"/>
    </row>
    <row r="110" spans="1:16" ht="15.75" thickBot="1">
      <c r="A110" s="3">
        <v>0.38888888888888901</v>
      </c>
      <c r="B110" s="19">
        <v>600</v>
      </c>
      <c r="C110" s="2">
        <v>19</v>
      </c>
      <c r="H110" s="2" t="s">
        <v>95</v>
      </c>
      <c r="I110" s="2" t="s">
        <v>8</v>
      </c>
      <c r="J110" s="44" t="s">
        <v>7</v>
      </c>
      <c r="K110" s="2" t="s">
        <v>66</v>
      </c>
      <c r="L110" s="2"/>
      <c r="M110" s="2"/>
      <c r="N110" s="19"/>
      <c r="O110" s="19"/>
      <c r="P110" s="2"/>
    </row>
    <row r="111" spans="1:16" ht="15.75" thickBot="1">
      <c r="A111" s="3">
        <v>0.390277777777778</v>
      </c>
      <c r="B111" s="19">
        <v>605</v>
      </c>
      <c r="C111" s="2">
        <v>20</v>
      </c>
      <c r="G111" s="2"/>
      <c r="H111" s="2"/>
      <c r="I111" s="2"/>
      <c r="J111" s="47" t="s">
        <v>4</v>
      </c>
      <c r="K111" s="45" t="s">
        <v>93</v>
      </c>
      <c r="L111" s="2"/>
      <c r="M111" s="2"/>
      <c r="N111" s="19"/>
      <c r="O111" s="19"/>
      <c r="P111" s="2"/>
    </row>
    <row r="112" spans="1:16">
      <c r="A112" s="3">
        <v>0.391666666666667</v>
      </c>
      <c r="B112" s="19">
        <v>610</v>
      </c>
      <c r="C112" s="2">
        <v>21</v>
      </c>
      <c r="E112" s="2"/>
      <c r="F112" s="2"/>
      <c r="N112" s="19"/>
      <c r="O112" s="19"/>
      <c r="P112" s="2"/>
    </row>
    <row r="113" spans="1:16" ht="15.75" thickBot="1">
      <c r="A113" s="3">
        <v>0.39305555555555599</v>
      </c>
      <c r="B113" s="19">
        <v>615</v>
      </c>
      <c r="C113" s="2">
        <v>22</v>
      </c>
      <c r="E113" s="2"/>
      <c r="F113" s="2"/>
      <c r="G113" s="2"/>
      <c r="N113" s="19"/>
      <c r="O113" s="19"/>
      <c r="P113" s="2"/>
    </row>
    <row r="114" spans="1:16" ht="15.75" thickBot="1">
      <c r="A114" s="1">
        <v>0.39444444444444499</v>
      </c>
      <c r="B114" s="19">
        <v>620</v>
      </c>
      <c r="C114" s="2">
        <v>23</v>
      </c>
      <c r="D114" s="2" t="s">
        <v>82</v>
      </c>
      <c r="E114" s="35">
        <f>SUM(B91:B114)</f>
        <v>12255</v>
      </c>
      <c r="F114" s="15" t="s">
        <v>37</v>
      </c>
      <c r="G114" s="13" t="s">
        <v>54</v>
      </c>
      <c r="H114" s="2"/>
      <c r="I114" s="2"/>
      <c r="J114" s="13"/>
      <c r="K114" s="2"/>
      <c r="L114" s="2"/>
      <c r="M114" s="2"/>
      <c r="N114" s="19"/>
      <c r="O114" s="2"/>
      <c r="P114" s="2"/>
    </row>
    <row r="115" spans="1:16">
      <c r="A115" s="3">
        <v>0.39583333333333398</v>
      </c>
      <c r="B115" s="19">
        <v>625</v>
      </c>
      <c r="C115" s="2">
        <v>24</v>
      </c>
      <c r="E115" s="13"/>
      <c r="F115" s="2"/>
      <c r="N115" s="19"/>
      <c r="O115" s="2"/>
      <c r="P115" s="2"/>
    </row>
    <row r="116" spans="1:16">
      <c r="A116" s="3">
        <v>0.39722222222222298</v>
      </c>
      <c r="B116" s="19">
        <v>630</v>
      </c>
      <c r="C116" s="2">
        <v>25</v>
      </c>
      <c r="E116" s="13">
        <f>E114/23</f>
        <v>532.82608695652175</v>
      </c>
      <c r="F116" s="13" t="s">
        <v>53</v>
      </c>
      <c r="G116" s="13" t="s">
        <v>86</v>
      </c>
      <c r="N116" s="19"/>
      <c r="O116" s="2"/>
      <c r="P116" s="2"/>
    </row>
    <row r="117" spans="1:16">
      <c r="A117" s="3">
        <v>0.39861111111111203</v>
      </c>
      <c r="B117" s="19">
        <v>650</v>
      </c>
      <c r="C117" s="2">
        <v>26</v>
      </c>
      <c r="E117" s="13"/>
      <c r="M117" s="2"/>
      <c r="N117" s="19"/>
      <c r="O117" s="2"/>
      <c r="P117" s="2"/>
    </row>
    <row r="118" spans="1:16">
      <c r="A118" s="3">
        <v>0.40000000000000102</v>
      </c>
      <c r="B118" s="19">
        <v>690</v>
      </c>
      <c r="C118" s="2">
        <v>27</v>
      </c>
      <c r="E118" s="13"/>
      <c r="M118" s="2"/>
      <c r="N118" s="19"/>
      <c r="O118" s="2"/>
      <c r="P118" s="2"/>
    </row>
    <row r="119" spans="1:16">
      <c r="A119" s="3">
        <v>0.40138888888889002</v>
      </c>
      <c r="B119" s="19">
        <v>730</v>
      </c>
      <c r="C119" s="2">
        <v>28</v>
      </c>
      <c r="E119" s="4"/>
      <c r="F119" s="2"/>
      <c r="G119" s="2"/>
      <c r="H119" s="2"/>
      <c r="I119" s="2"/>
      <c r="K119" s="2"/>
      <c r="L119" s="2"/>
      <c r="M119" s="2"/>
      <c r="N119" s="3"/>
      <c r="O119" s="2"/>
      <c r="P119" s="2"/>
    </row>
    <row r="120" spans="1:16">
      <c r="A120" s="3">
        <v>0.40277777777777901</v>
      </c>
      <c r="B120" s="19">
        <v>770</v>
      </c>
      <c r="C120" s="2">
        <v>29</v>
      </c>
      <c r="E120" s="8">
        <f>E116/60*46</f>
        <v>408.5</v>
      </c>
      <c r="F120" s="11" t="s">
        <v>36</v>
      </c>
      <c r="G120" s="8" t="s">
        <v>39</v>
      </c>
      <c r="H120" s="8"/>
      <c r="I120" s="8"/>
      <c r="J120" s="8"/>
      <c r="K120" s="12"/>
      <c r="L120" s="2"/>
      <c r="M120" s="2"/>
      <c r="N120" s="3"/>
      <c r="O120" s="2"/>
      <c r="P120" s="2"/>
    </row>
    <row r="121" spans="1:16" ht="15.75" thickBot="1">
      <c r="A121" s="3">
        <v>0.40416666666666801</v>
      </c>
      <c r="B121" s="19">
        <v>800</v>
      </c>
      <c r="C121" s="2">
        <v>30</v>
      </c>
      <c r="E121" s="9">
        <f>E122-E120</f>
        <v>641.5</v>
      </c>
      <c r="F121" s="9" t="s">
        <v>35</v>
      </c>
      <c r="G121" s="8" t="s">
        <v>99</v>
      </c>
      <c r="H121" s="8"/>
      <c r="I121" s="8"/>
      <c r="J121" s="8"/>
      <c r="K121" s="12"/>
      <c r="L121" s="2"/>
      <c r="M121" s="2"/>
      <c r="N121" s="3"/>
      <c r="O121" s="2"/>
      <c r="P121" s="2"/>
    </row>
    <row r="122" spans="1:16">
      <c r="A122" s="3">
        <v>0.405555555555557</v>
      </c>
      <c r="B122" s="19">
        <v>810</v>
      </c>
      <c r="C122" s="2">
        <v>31</v>
      </c>
      <c r="E122" s="19">
        <v>1050</v>
      </c>
      <c r="F122" s="19" t="s">
        <v>36</v>
      </c>
      <c r="G122" s="19" t="s">
        <v>42</v>
      </c>
      <c r="H122" s="12"/>
      <c r="I122" s="12"/>
      <c r="J122" s="12"/>
      <c r="K122" s="12"/>
      <c r="L122" s="2"/>
      <c r="M122" s="2"/>
      <c r="N122" s="3"/>
      <c r="O122" s="2"/>
      <c r="P122" s="2"/>
    </row>
    <row r="123" spans="1:16">
      <c r="A123" s="3">
        <v>0.406944444444446</v>
      </c>
      <c r="B123" s="19">
        <v>820</v>
      </c>
      <c r="C123" s="2">
        <v>32</v>
      </c>
      <c r="E123" s="4"/>
      <c r="F123" s="12"/>
      <c r="L123" s="2"/>
      <c r="M123" s="2"/>
      <c r="N123" s="3"/>
      <c r="O123" s="2"/>
      <c r="P123" s="2"/>
    </row>
    <row r="124" spans="1:16">
      <c r="A124" s="3">
        <v>0.40833333333333499</v>
      </c>
      <c r="B124" s="19">
        <v>825</v>
      </c>
      <c r="C124" s="2">
        <v>33</v>
      </c>
      <c r="E124" s="13">
        <f>E121/0.583</f>
        <v>1100.343053173242</v>
      </c>
      <c r="F124" s="13" t="s">
        <v>37</v>
      </c>
      <c r="G124" s="15" t="s">
        <v>100</v>
      </c>
      <c r="I124" s="15"/>
      <c r="J124" s="15"/>
      <c r="K124" s="15"/>
      <c r="L124" s="2"/>
      <c r="M124" s="2"/>
      <c r="N124" s="3"/>
      <c r="O124" s="2"/>
      <c r="P124" s="2"/>
    </row>
    <row r="125" spans="1:16" ht="15.75" thickBot="1">
      <c r="A125" s="3">
        <v>0.40972222222222399</v>
      </c>
      <c r="B125" s="19">
        <v>830</v>
      </c>
      <c r="C125" s="2">
        <v>34</v>
      </c>
      <c r="E125" s="2"/>
      <c r="F125" s="2"/>
      <c r="G125" s="15"/>
      <c r="H125" s="15"/>
      <c r="I125" s="15"/>
      <c r="J125" s="15"/>
      <c r="K125" s="15"/>
      <c r="L125" s="2"/>
      <c r="M125" s="2"/>
      <c r="N125" s="3"/>
      <c r="O125" s="2"/>
      <c r="P125" s="2"/>
    </row>
    <row r="126" spans="1:16" ht="15.75" thickBot="1">
      <c r="A126" s="3">
        <v>0.41111111111111298</v>
      </c>
      <c r="B126" s="19">
        <v>830</v>
      </c>
      <c r="C126" s="2">
        <v>35</v>
      </c>
      <c r="E126" s="2"/>
      <c r="G126" s="15"/>
      <c r="J126" s="42" t="s">
        <v>62</v>
      </c>
      <c r="K126" s="31" t="s">
        <v>55</v>
      </c>
      <c r="L126" s="32" t="s">
        <v>56</v>
      </c>
      <c r="M126" s="33"/>
      <c r="N126" s="3"/>
      <c r="O126" s="2"/>
      <c r="P126" s="2"/>
    </row>
    <row r="127" spans="1:16">
      <c r="A127" s="3">
        <v>0.41250000000000198</v>
      </c>
      <c r="B127" s="19">
        <v>830</v>
      </c>
      <c r="C127" s="2">
        <v>36</v>
      </c>
      <c r="E127" s="2"/>
      <c r="F127" s="2"/>
      <c r="G127" s="2"/>
      <c r="J127" s="2"/>
      <c r="K127" s="34"/>
      <c r="L127" s="35" t="s">
        <v>57</v>
      </c>
      <c r="M127" s="36"/>
      <c r="N127" s="3"/>
      <c r="O127" s="2"/>
      <c r="P127" s="2"/>
    </row>
    <row r="128" spans="1:16">
      <c r="A128" s="3">
        <v>0.41388888888889103</v>
      </c>
      <c r="B128" s="19">
        <v>830</v>
      </c>
      <c r="C128" s="2">
        <v>37</v>
      </c>
      <c r="E128" s="2"/>
      <c r="F128" s="2"/>
      <c r="G128" s="2"/>
      <c r="H128" s="3"/>
      <c r="I128" s="2"/>
      <c r="J128" s="2"/>
      <c r="K128" s="37"/>
      <c r="L128" s="38"/>
      <c r="M128" s="36"/>
      <c r="N128" s="3"/>
      <c r="O128" s="2"/>
      <c r="P128" s="2"/>
    </row>
    <row r="129" spans="1:17" ht="15.75" thickBot="1">
      <c r="A129" s="3">
        <v>0.41527777777778002</v>
      </c>
      <c r="B129" s="19">
        <v>830</v>
      </c>
      <c r="C129" s="2">
        <v>38</v>
      </c>
      <c r="E129" s="2"/>
      <c r="F129" s="2"/>
      <c r="G129" s="2"/>
      <c r="H129" s="2"/>
      <c r="I129" s="2"/>
      <c r="J129" s="2"/>
      <c r="K129" s="34" t="s">
        <v>55</v>
      </c>
      <c r="L129" s="28">
        <f>E121</f>
        <v>641.5</v>
      </c>
      <c r="M129" s="39" t="s">
        <v>35</v>
      </c>
      <c r="N129" s="3"/>
      <c r="O129" s="2"/>
      <c r="P129" s="2"/>
    </row>
    <row r="130" spans="1:17">
      <c r="A130" s="3">
        <v>0.41666666666666902</v>
      </c>
      <c r="B130" s="19">
        <v>830</v>
      </c>
      <c r="C130" s="2">
        <v>39</v>
      </c>
      <c r="E130" s="2"/>
      <c r="F130" s="2"/>
      <c r="G130" s="2"/>
      <c r="H130" s="2"/>
      <c r="I130" s="2"/>
      <c r="J130" s="2"/>
      <c r="K130" s="34"/>
      <c r="L130" s="35">
        <v>0.58299999999999996</v>
      </c>
      <c r="M130" s="39" t="s">
        <v>58</v>
      </c>
      <c r="N130" s="3"/>
      <c r="O130" s="2"/>
      <c r="P130" s="2"/>
    </row>
    <row r="131" spans="1:17" ht="15.75" thickBot="1">
      <c r="A131" s="3">
        <v>0.41805555555555801</v>
      </c>
      <c r="B131" s="19">
        <v>830</v>
      </c>
      <c r="C131" s="2">
        <v>40</v>
      </c>
      <c r="E131" s="2"/>
      <c r="F131" s="2"/>
      <c r="G131" s="2"/>
      <c r="H131" s="2"/>
      <c r="I131" s="2"/>
      <c r="J131" s="2"/>
      <c r="K131" s="37"/>
      <c r="L131" s="38"/>
      <c r="M131" s="36"/>
      <c r="N131" s="3"/>
      <c r="O131" s="2"/>
      <c r="P131" s="2"/>
    </row>
    <row r="132" spans="1:17" ht="35.25" customHeight="1" thickBot="1">
      <c r="A132" s="1">
        <v>0.41944444444444445</v>
      </c>
      <c r="B132" s="19">
        <f>B131/2</f>
        <v>415</v>
      </c>
      <c r="C132" s="2">
        <v>41</v>
      </c>
      <c r="D132" s="26" t="s">
        <v>67</v>
      </c>
      <c r="E132" s="35">
        <f>O132+SUM(B91:B132)</f>
        <v>25830</v>
      </c>
      <c r="F132" s="13" t="s">
        <v>53</v>
      </c>
      <c r="G132" s="13" t="s">
        <v>59</v>
      </c>
      <c r="K132" s="40" t="s">
        <v>55</v>
      </c>
      <c r="L132" s="28">
        <f>L129/L130</f>
        <v>1100.343053173242</v>
      </c>
      <c r="M132" s="41" t="s">
        <v>53</v>
      </c>
      <c r="N132" s="16"/>
      <c r="O132" s="2"/>
      <c r="P132" s="2"/>
    </row>
    <row r="133" spans="1:17">
      <c r="A133" s="3">
        <v>0.420833333333336</v>
      </c>
      <c r="B133" s="10">
        <v>0</v>
      </c>
      <c r="C133" s="2" t="s">
        <v>43</v>
      </c>
      <c r="E133" s="2"/>
      <c r="F133" s="4"/>
      <c r="O133" s="2"/>
      <c r="P133" s="2"/>
      <c r="Q133" s="2"/>
    </row>
    <row r="134" spans="1:17">
      <c r="A134" s="3">
        <v>0.422222222222225</v>
      </c>
      <c r="B134" s="10">
        <v>0</v>
      </c>
      <c r="C134" s="2" t="s">
        <v>43</v>
      </c>
      <c r="E134" s="13">
        <f>E132/40.5</f>
        <v>637.77777777777783</v>
      </c>
      <c r="F134" s="15" t="s">
        <v>37</v>
      </c>
      <c r="G134" s="13" t="s">
        <v>83</v>
      </c>
      <c r="H134" s="2"/>
      <c r="I134" s="13"/>
      <c r="J134" s="2"/>
      <c r="K134" s="2"/>
      <c r="L134" s="2"/>
      <c r="M134" s="2"/>
      <c r="O134" s="2"/>
    </row>
    <row r="135" spans="1:17" ht="17.25" customHeight="1">
      <c r="A135" s="3">
        <v>0.42361111111111399</v>
      </c>
      <c r="B135" s="10">
        <v>0</v>
      </c>
      <c r="C135" s="2" t="s">
        <v>43</v>
      </c>
      <c r="E135" s="4"/>
      <c r="F135" s="2"/>
      <c r="G135" s="2"/>
      <c r="H135" s="2"/>
      <c r="I135" s="2"/>
      <c r="J135" s="2"/>
      <c r="K135" s="2"/>
      <c r="L135" s="2"/>
      <c r="M135" s="2"/>
      <c r="O135" s="2"/>
    </row>
    <row r="136" spans="1:17">
      <c r="A136" s="3">
        <v>0.42500000000000299</v>
      </c>
      <c r="B136" s="10">
        <v>0</v>
      </c>
      <c r="C136" s="2" t="s">
        <v>43</v>
      </c>
      <c r="E136" s="8">
        <f>E134/60*81</f>
        <v>861</v>
      </c>
      <c r="F136" s="11" t="s">
        <v>36</v>
      </c>
      <c r="G136" s="8" t="s">
        <v>97</v>
      </c>
      <c r="H136" s="8"/>
      <c r="I136" s="8"/>
      <c r="J136" s="8"/>
      <c r="K136" s="12"/>
      <c r="L136" s="2"/>
      <c r="M136" s="2"/>
    </row>
    <row r="137" spans="1:17" ht="15.75" thickBot="1">
      <c r="A137" s="3">
        <v>0.42638888888889198</v>
      </c>
      <c r="B137" s="10">
        <v>0</v>
      </c>
      <c r="C137" s="2" t="s">
        <v>43</v>
      </c>
      <c r="E137" s="9">
        <f>E122-E136</f>
        <v>189</v>
      </c>
      <c r="F137" s="9" t="s">
        <v>35</v>
      </c>
      <c r="G137" s="8" t="s">
        <v>98</v>
      </c>
      <c r="H137" s="8"/>
      <c r="I137" s="8"/>
      <c r="J137" s="8"/>
      <c r="K137" s="12"/>
      <c r="L137" s="2"/>
      <c r="M137" s="2"/>
      <c r="O137" s="2"/>
    </row>
    <row r="138" spans="1:17">
      <c r="A138" s="3">
        <v>0.42777777777778098</v>
      </c>
      <c r="B138" s="10">
        <v>0</v>
      </c>
      <c r="C138" s="2" t="s">
        <v>43</v>
      </c>
      <c r="E138" s="4">
        <f>E122</f>
        <v>1050</v>
      </c>
      <c r="F138" s="4" t="s">
        <v>36</v>
      </c>
      <c r="G138" s="4" t="s">
        <v>41</v>
      </c>
      <c r="H138" s="12"/>
      <c r="I138" s="12"/>
      <c r="J138" s="12"/>
      <c r="K138" s="12"/>
      <c r="L138" s="2"/>
      <c r="M138" s="2"/>
    </row>
    <row r="139" spans="1:17" ht="18.75" customHeight="1">
      <c r="A139" s="3">
        <v>0.42916666666667003</v>
      </c>
      <c r="B139" s="10">
        <v>0</v>
      </c>
      <c r="C139" s="2" t="s">
        <v>43</v>
      </c>
      <c r="E139" s="4"/>
      <c r="F139" s="12"/>
      <c r="G139" s="2"/>
      <c r="H139" s="2"/>
      <c r="I139" s="2"/>
      <c r="J139" s="2"/>
      <c r="K139" s="2"/>
      <c r="L139" s="2"/>
      <c r="M139" s="2"/>
      <c r="N139" s="2"/>
    </row>
    <row r="140" spans="1:17">
      <c r="A140" s="3">
        <v>0.43055555555555902</v>
      </c>
      <c r="B140" s="10">
        <v>0</v>
      </c>
      <c r="C140" s="2" t="s">
        <v>43</v>
      </c>
      <c r="E140" s="13"/>
      <c r="F140" s="13"/>
      <c r="G140" s="15"/>
      <c r="H140" s="15"/>
      <c r="I140" s="15"/>
      <c r="J140" s="15"/>
      <c r="K140" s="15"/>
      <c r="L140" s="2"/>
      <c r="M140" s="2"/>
      <c r="N140" s="2"/>
      <c r="O140" s="2"/>
    </row>
    <row r="141" spans="1:17" ht="21" customHeight="1">
      <c r="A141" s="3">
        <v>0.43194444444444802</v>
      </c>
      <c r="B141" s="10">
        <v>0</v>
      </c>
      <c r="C141" s="2" t="s">
        <v>43</v>
      </c>
      <c r="E141" s="15"/>
      <c r="F141" s="15"/>
      <c r="G141" s="2"/>
      <c r="H141" s="2"/>
      <c r="I141" s="3"/>
      <c r="K141" s="2"/>
      <c r="L141" s="2"/>
      <c r="M141" s="2"/>
      <c r="N141" s="2"/>
      <c r="O141" s="2"/>
    </row>
    <row r="142" spans="1:17">
      <c r="A142" s="3">
        <v>0.43333333333333701</v>
      </c>
      <c r="B142" s="10">
        <v>0</v>
      </c>
      <c r="C142" s="2" t="s">
        <v>43</v>
      </c>
      <c r="E142" s="15"/>
      <c r="F142" s="13"/>
      <c r="G142" s="13"/>
      <c r="H142" s="14"/>
      <c r="I142" s="3"/>
    </row>
    <row r="143" spans="1:17" s="2" customFormat="1">
      <c r="A143" s="3"/>
      <c r="B143" s="4"/>
      <c r="F143" s="13"/>
      <c r="G143" s="13"/>
      <c r="H143" s="14"/>
      <c r="I143" s="3"/>
    </row>
    <row r="144" spans="1:17" s="2" customFormat="1">
      <c r="A144" s="3"/>
      <c r="B144" s="4"/>
      <c r="F144" s="13"/>
      <c r="G144" s="13"/>
      <c r="H144" s="14"/>
      <c r="I144" s="3"/>
    </row>
    <row r="145" spans="1:9" s="2" customFormat="1">
      <c r="A145" s="3"/>
      <c r="B145" s="4"/>
      <c r="F145" s="13"/>
      <c r="G145" s="13"/>
      <c r="H145" s="13"/>
      <c r="I145" s="3"/>
    </row>
    <row r="146" spans="1:9" s="2" customFormat="1">
      <c r="F146" s="13"/>
      <c r="G146" s="13"/>
      <c r="H146" s="13"/>
      <c r="I146" s="3"/>
    </row>
    <row r="147" spans="1:9" s="2" customFormat="1">
      <c r="F147" s="14"/>
      <c r="G147" s="14"/>
      <c r="H147" s="14"/>
      <c r="I147" s="3"/>
    </row>
    <row r="148" spans="1:9" s="2" customFormat="1">
      <c r="F148" s="13"/>
      <c r="G148" s="13"/>
      <c r="H148" s="13"/>
      <c r="I148" s="16"/>
    </row>
    <row r="149" spans="1:9" s="2" customFormat="1"/>
    <row r="150" spans="1:9" s="2" customFormat="1">
      <c r="A150" s="3"/>
      <c r="B150" s="4"/>
    </row>
    <row r="151" spans="1:9" s="2" customFormat="1">
      <c r="A151" s="3"/>
      <c r="B151" s="4"/>
    </row>
    <row r="152" spans="1:9" s="2" customFormat="1">
      <c r="A152" s="3" t="s">
        <v>68</v>
      </c>
      <c r="B152" s="4"/>
    </row>
    <row r="153" spans="1:9" s="2" customFormat="1" ht="28.5">
      <c r="A153" s="29" t="s">
        <v>10</v>
      </c>
      <c r="B153" s="10"/>
      <c r="C153" s="10"/>
      <c r="D153" s="10"/>
      <c r="E153" s="10"/>
    </row>
    <row r="154" spans="1:9" s="2" customFormat="1" ht="14.25" customHeight="1">
      <c r="A154" s="3"/>
      <c r="B154" s="6"/>
    </row>
    <row r="155" spans="1:9" s="2" customFormat="1">
      <c r="A155" s="3" t="s">
        <v>44</v>
      </c>
      <c r="B155" s="4"/>
    </row>
    <row r="156" spans="1:9" s="2" customFormat="1">
      <c r="B156" s="4"/>
    </row>
    <row r="157" spans="1:9" s="2" customFormat="1">
      <c r="A157" s="3" t="s">
        <v>45</v>
      </c>
      <c r="B157" s="4"/>
      <c r="E157" s="2" t="s">
        <v>46</v>
      </c>
      <c r="F157" s="2" t="s">
        <v>69</v>
      </c>
    </row>
    <row r="158" spans="1:9" s="2" customFormat="1">
      <c r="A158" s="3"/>
      <c r="B158" s="4"/>
      <c r="E158" s="2" t="s">
        <v>47</v>
      </c>
      <c r="F158" s="2" t="s">
        <v>48</v>
      </c>
    </row>
    <row r="159" spans="1:9" s="2" customFormat="1">
      <c r="A159" s="3"/>
      <c r="B159" s="4"/>
      <c r="E159" s="2" t="s">
        <v>70</v>
      </c>
      <c r="F159" s="2" t="s">
        <v>71</v>
      </c>
    </row>
    <row r="160" spans="1:9" s="2" customFormat="1">
      <c r="A160" s="3"/>
      <c r="B160" s="4"/>
    </row>
    <row r="161" spans="1:3" s="2" customFormat="1">
      <c r="B161" s="4"/>
    </row>
    <row r="162" spans="1:3" s="2" customFormat="1">
      <c r="A162" s="3" t="s">
        <v>87</v>
      </c>
      <c r="B162" s="4"/>
    </row>
    <row r="163" spans="1:3" s="2" customFormat="1">
      <c r="A163" s="3" t="s">
        <v>89</v>
      </c>
      <c r="B163" s="4"/>
    </row>
    <row r="164" spans="1:3" s="2" customFormat="1">
      <c r="A164" s="3" t="s">
        <v>88</v>
      </c>
      <c r="B164" s="4"/>
    </row>
    <row r="165" spans="1:3" s="2" customFormat="1">
      <c r="A165" s="3"/>
      <c r="B165" s="4"/>
    </row>
    <row r="166" spans="1:3" s="2" customFormat="1">
      <c r="A166" s="3" t="s">
        <v>50</v>
      </c>
      <c r="B166" s="4"/>
    </row>
    <row r="167" spans="1:3" s="2" customFormat="1">
      <c r="A167" s="2" t="s">
        <v>72</v>
      </c>
      <c r="B167" s="4"/>
    </row>
    <row r="168" spans="1:3" s="2" customFormat="1">
      <c r="B168" s="4"/>
    </row>
    <row r="169" spans="1:3" s="2" customFormat="1" ht="33" customHeight="1">
      <c r="B169" s="4"/>
    </row>
    <row r="170" spans="1:3" s="2" customFormat="1" ht="36.75" customHeight="1">
      <c r="A170" s="3"/>
      <c r="B170" s="17" t="s">
        <v>51</v>
      </c>
    </row>
    <row r="171" spans="1:3" s="2" customFormat="1">
      <c r="A171" s="3">
        <v>0.33333333333333098</v>
      </c>
      <c r="B171" s="10">
        <v>0</v>
      </c>
      <c r="C171" s="2" t="s">
        <v>18</v>
      </c>
    </row>
    <row r="172" spans="1:3" s="2" customFormat="1">
      <c r="A172" s="3">
        <v>0.33472222222221998</v>
      </c>
      <c r="B172" s="10">
        <v>0</v>
      </c>
      <c r="C172" s="2" t="s">
        <v>18</v>
      </c>
    </row>
    <row r="173" spans="1:3" s="2" customFormat="1">
      <c r="A173" s="3">
        <v>0.33611111111110897</v>
      </c>
      <c r="B173" s="10">
        <v>0</v>
      </c>
      <c r="C173" s="2" t="s">
        <v>18</v>
      </c>
    </row>
    <row r="174" spans="1:3" s="2" customFormat="1">
      <c r="A174" s="3">
        <v>0.33749999999999802</v>
      </c>
      <c r="B174" s="10">
        <v>0</v>
      </c>
      <c r="C174" s="2" t="s">
        <v>18</v>
      </c>
    </row>
    <row r="175" spans="1:3" s="2" customFormat="1">
      <c r="A175" s="3">
        <v>0.33888888888888702</v>
      </c>
      <c r="B175" s="10">
        <v>0</v>
      </c>
      <c r="C175" s="2" t="s">
        <v>18</v>
      </c>
    </row>
    <row r="176" spans="1:3" s="2" customFormat="1">
      <c r="A176" s="3">
        <v>0.34027777777777601</v>
      </c>
      <c r="B176" s="10">
        <v>0</v>
      </c>
      <c r="C176" s="2" t="s">
        <v>18</v>
      </c>
    </row>
    <row r="177" spans="1:16" s="2" customFormat="1">
      <c r="A177" s="3">
        <v>0.34166666666666501</v>
      </c>
      <c r="B177" s="10">
        <v>0</v>
      </c>
      <c r="C177" s="2" t="s">
        <v>18</v>
      </c>
    </row>
    <row r="178" spans="1:16" s="2" customFormat="1">
      <c r="A178" s="3">
        <v>0.343055555555554</v>
      </c>
      <c r="B178" s="10">
        <v>0</v>
      </c>
      <c r="C178" s="2" t="s">
        <v>18</v>
      </c>
    </row>
    <row r="179" spans="1:16" s="2" customFormat="1">
      <c r="A179" s="3">
        <v>0.344444444444443</v>
      </c>
      <c r="B179" s="10">
        <v>0</v>
      </c>
      <c r="C179" s="2" t="s">
        <v>18</v>
      </c>
    </row>
    <row r="180" spans="1:16" s="2" customFormat="1">
      <c r="A180" s="3">
        <v>0.34583333333333199</v>
      </c>
      <c r="B180" s="10">
        <v>0</v>
      </c>
      <c r="C180" s="2" t="s">
        <v>18</v>
      </c>
    </row>
    <row r="181" spans="1:16" s="2" customFormat="1">
      <c r="A181" s="3">
        <v>0.34722222222222099</v>
      </c>
      <c r="B181" s="10">
        <v>0</v>
      </c>
      <c r="C181" s="2" t="s">
        <v>18</v>
      </c>
    </row>
    <row r="182" spans="1:16" s="2" customFormat="1">
      <c r="A182" s="3">
        <v>0.34861111111110998</v>
      </c>
      <c r="B182" s="10">
        <v>0</v>
      </c>
      <c r="C182" s="2" t="s">
        <v>18</v>
      </c>
    </row>
    <row r="183" spans="1:16" s="2" customFormat="1">
      <c r="A183" s="3">
        <v>0.34999999999999898</v>
      </c>
      <c r="B183" s="10">
        <v>0</v>
      </c>
      <c r="C183" s="2" t="s">
        <v>18</v>
      </c>
    </row>
    <row r="184" spans="1:16" s="2" customFormat="1">
      <c r="A184" s="3">
        <v>0.35138888888888797</v>
      </c>
      <c r="B184" s="10">
        <v>0</v>
      </c>
      <c r="C184" s="2" t="s">
        <v>18</v>
      </c>
    </row>
    <row r="185" spans="1:16" s="2" customFormat="1">
      <c r="A185" s="3">
        <v>0.35277777777777702</v>
      </c>
      <c r="B185" s="10">
        <v>0</v>
      </c>
      <c r="C185" s="2" t="s">
        <v>18</v>
      </c>
    </row>
    <row r="186" spans="1:16" s="2" customFormat="1">
      <c r="A186" s="3">
        <v>0.35416666666666602</v>
      </c>
      <c r="B186" s="10">
        <v>0</v>
      </c>
      <c r="C186" s="2" t="s">
        <v>18</v>
      </c>
    </row>
    <row r="187" spans="1:16" s="2" customFormat="1">
      <c r="A187" s="3">
        <v>0.35555555555555501</v>
      </c>
      <c r="B187" s="10">
        <v>0</v>
      </c>
      <c r="C187" s="2" t="s">
        <v>18</v>
      </c>
    </row>
    <row r="188" spans="1:16" s="2" customFormat="1">
      <c r="A188" s="3">
        <v>0.35694444444444401</v>
      </c>
      <c r="B188" s="10">
        <v>0</v>
      </c>
      <c r="C188" s="2" t="s">
        <v>18</v>
      </c>
    </row>
    <row r="189" spans="1:16">
      <c r="A189" s="3">
        <v>0.358333333333333</v>
      </c>
      <c r="B189" s="10">
        <v>0</v>
      </c>
      <c r="C189" s="2" t="s">
        <v>18</v>
      </c>
    </row>
    <row r="190" spans="1:16">
      <c r="A190" s="3">
        <v>0.359722222222222</v>
      </c>
      <c r="B190" s="10">
        <v>0</v>
      </c>
      <c r="C190" s="2" t="s">
        <v>18</v>
      </c>
    </row>
    <row r="191" spans="1:16" ht="15.75" thickBot="1">
      <c r="A191" s="3">
        <v>0.36111111111111099</v>
      </c>
      <c r="B191" s="10">
        <v>0</v>
      </c>
      <c r="C191" s="2" t="s">
        <v>18</v>
      </c>
      <c r="N191" s="2"/>
    </row>
    <row r="192" spans="1:16" ht="15.75" thickBot="1">
      <c r="A192" s="1">
        <v>0.36249999999999999</v>
      </c>
      <c r="B192" s="10">
        <v>0</v>
      </c>
      <c r="C192" s="2" t="s">
        <v>34</v>
      </c>
      <c r="E192" s="2"/>
      <c r="F192" s="2"/>
      <c r="N192" s="2"/>
      <c r="O192" s="4"/>
      <c r="P192" s="2"/>
    </row>
    <row r="193" spans="1:16">
      <c r="A193" s="3">
        <v>0.36388888888888898</v>
      </c>
      <c r="B193" s="10">
        <v>250</v>
      </c>
      <c r="C193" s="2">
        <v>1</v>
      </c>
      <c r="E193" s="2"/>
      <c r="F193" s="2"/>
      <c r="H193" s="2" t="s">
        <v>5</v>
      </c>
      <c r="N193" s="2"/>
      <c r="O193" s="4"/>
      <c r="P193" s="2"/>
    </row>
    <row r="194" spans="1:16">
      <c r="A194" s="3">
        <v>0.36527777777777798</v>
      </c>
      <c r="B194" s="10">
        <v>360</v>
      </c>
      <c r="C194" s="2">
        <v>2</v>
      </c>
      <c r="E194" s="2"/>
      <c r="F194" s="2"/>
      <c r="N194" s="3"/>
      <c r="O194" s="4"/>
      <c r="P194" s="2"/>
    </row>
    <row r="195" spans="1:16">
      <c r="A195" s="3">
        <v>0.36666666666666597</v>
      </c>
      <c r="B195" s="10">
        <v>430</v>
      </c>
      <c r="C195" s="2">
        <v>3</v>
      </c>
      <c r="E195" s="2"/>
      <c r="F195" s="2"/>
      <c r="N195" s="3"/>
      <c r="O195" s="4"/>
      <c r="P195" s="2"/>
    </row>
    <row r="196" spans="1:16">
      <c r="A196" s="3">
        <v>0.36805555555555503</v>
      </c>
      <c r="B196" s="10">
        <v>470</v>
      </c>
      <c r="C196" s="2">
        <v>4</v>
      </c>
      <c r="E196" s="2"/>
      <c r="F196" s="2"/>
      <c r="N196" s="3"/>
      <c r="O196" s="4"/>
      <c r="P196" s="2"/>
    </row>
    <row r="197" spans="1:16">
      <c r="A197" s="3">
        <v>0.36944444444444402</v>
      </c>
      <c r="B197" s="10">
        <v>500</v>
      </c>
      <c r="C197" s="2">
        <v>5</v>
      </c>
      <c r="E197" s="2"/>
      <c r="F197" s="2"/>
      <c r="N197" s="3"/>
      <c r="O197" s="4"/>
      <c r="P197" s="2"/>
    </row>
    <row r="198" spans="1:16">
      <c r="A198" s="3">
        <v>0.37083333333333302</v>
      </c>
      <c r="B198" s="10">
        <v>530</v>
      </c>
      <c r="C198" s="2">
        <v>6</v>
      </c>
      <c r="E198" s="2"/>
      <c r="F198" s="2"/>
      <c r="N198" s="3"/>
      <c r="O198" s="4"/>
      <c r="P198" s="2"/>
    </row>
    <row r="199" spans="1:16">
      <c r="A199" s="3">
        <v>0.37222222222222201</v>
      </c>
      <c r="B199" s="10">
        <v>545</v>
      </c>
      <c r="C199" s="2">
        <v>7</v>
      </c>
      <c r="E199" s="2"/>
      <c r="F199" s="2"/>
      <c r="N199" s="3"/>
      <c r="O199" s="4"/>
      <c r="P199" s="2"/>
    </row>
    <row r="200" spans="1:16">
      <c r="A200" s="3">
        <v>0.37361111111111101</v>
      </c>
      <c r="B200" s="10">
        <v>555</v>
      </c>
      <c r="C200" s="2">
        <v>8</v>
      </c>
      <c r="E200" s="2"/>
      <c r="F200" s="2"/>
      <c r="N200" s="3"/>
      <c r="O200" s="4"/>
      <c r="P200" s="2"/>
    </row>
    <row r="201" spans="1:16">
      <c r="A201" s="3">
        <v>0.375</v>
      </c>
      <c r="B201" s="10">
        <v>570</v>
      </c>
      <c r="C201" s="2">
        <v>9</v>
      </c>
      <c r="E201" s="2"/>
      <c r="F201" s="2"/>
      <c r="N201" s="3"/>
      <c r="O201" s="4"/>
      <c r="P201" s="2"/>
    </row>
    <row r="202" spans="1:16">
      <c r="A202" s="3">
        <v>0.37638888888888899</v>
      </c>
      <c r="B202" s="10">
        <v>580</v>
      </c>
      <c r="C202" s="2">
        <v>10</v>
      </c>
      <c r="E202" s="2"/>
      <c r="F202" s="2"/>
      <c r="N202" s="3"/>
      <c r="O202" s="4"/>
      <c r="P202" s="2"/>
    </row>
    <row r="203" spans="1:16">
      <c r="A203" s="3">
        <v>0.37777777777777799</v>
      </c>
      <c r="B203" s="10">
        <v>590</v>
      </c>
      <c r="C203" s="2">
        <v>11</v>
      </c>
      <c r="E203" s="2"/>
      <c r="F203" s="2"/>
      <c r="N203" s="3"/>
      <c r="O203" s="4"/>
      <c r="P203" s="2"/>
    </row>
    <row r="204" spans="1:16">
      <c r="A204" s="3">
        <v>0.37916666666666599</v>
      </c>
      <c r="B204" s="10">
        <v>600</v>
      </c>
      <c r="C204" s="2">
        <v>12</v>
      </c>
      <c r="E204" s="2"/>
      <c r="F204" s="2"/>
      <c r="N204" s="3"/>
      <c r="O204" s="4"/>
      <c r="P204" s="2"/>
    </row>
    <row r="205" spans="1:16">
      <c r="A205" s="3">
        <v>0.38055555555555498</v>
      </c>
      <c r="B205" s="10">
        <v>610</v>
      </c>
      <c r="C205" s="2">
        <v>13</v>
      </c>
      <c r="E205" s="2"/>
      <c r="F205" s="2"/>
      <c r="N205" s="3"/>
      <c r="O205" s="4"/>
      <c r="P205" s="2"/>
    </row>
    <row r="206" spans="1:16">
      <c r="A206" s="3">
        <v>0.38194444444444398</v>
      </c>
      <c r="B206" s="10">
        <v>620</v>
      </c>
      <c r="C206" s="2">
        <v>14</v>
      </c>
      <c r="E206" s="2"/>
      <c r="F206" s="2"/>
      <c r="N206" s="3"/>
      <c r="O206" s="4"/>
      <c r="P206" s="2"/>
    </row>
    <row r="207" spans="1:16">
      <c r="A207" s="3">
        <v>0.38333333333333303</v>
      </c>
      <c r="B207" s="10">
        <v>630</v>
      </c>
      <c r="C207" s="2">
        <v>15</v>
      </c>
      <c r="E207" s="2"/>
      <c r="F207" s="2"/>
      <c r="N207" s="3"/>
      <c r="O207" s="4"/>
      <c r="P207" s="2"/>
    </row>
    <row r="208" spans="1:16">
      <c r="A208" s="3">
        <v>0.38472222222222202</v>
      </c>
      <c r="B208" s="10">
        <v>640</v>
      </c>
      <c r="C208" s="2">
        <v>16</v>
      </c>
      <c r="E208" s="2"/>
      <c r="F208" s="2"/>
      <c r="N208" s="3"/>
      <c r="O208" s="4"/>
      <c r="P208" s="2"/>
    </row>
    <row r="209" spans="1:16">
      <c r="A209" s="3">
        <v>0.38611111111111102</v>
      </c>
      <c r="B209" s="10">
        <v>650</v>
      </c>
      <c r="C209" s="2">
        <v>17</v>
      </c>
      <c r="E209" s="2"/>
      <c r="F209" s="2"/>
      <c r="N209" s="3"/>
      <c r="O209" s="4"/>
      <c r="P209" s="2"/>
    </row>
    <row r="210" spans="1:16">
      <c r="A210" s="3">
        <v>0.38750000000000001</v>
      </c>
      <c r="B210" s="10">
        <v>660</v>
      </c>
      <c r="C210" s="2">
        <v>18</v>
      </c>
      <c r="E210" s="2"/>
      <c r="F210" s="2"/>
      <c r="N210" s="3"/>
      <c r="O210" s="4"/>
      <c r="P210" s="2"/>
    </row>
    <row r="211" spans="1:16">
      <c r="A211" s="3">
        <v>0.38888888888888901</v>
      </c>
      <c r="B211" s="10">
        <v>665</v>
      </c>
      <c r="C211" s="2">
        <v>19</v>
      </c>
      <c r="E211" s="2"/>
      <c r="F211" s="2"/>
      <c r="H211" s="2" t="s">
        <v>2</v>
      </c>
      <c r="I211" s="2" t="s">
        <v>3</v>
      </c>
      <c r="J211" s="2" t="s">
        <v>4</v>
      </c>
      <c r="K211" s="2" t="s">
        <v>65</v>
      </c>
      <c r="L211" s="2"/>
      <c r="M211" s="2"/>
      <c r="N211" s="19"/>
      <c r="O211" s="4"/>
      <c r="P211" s="2"/>
    </row>
    <row r="212" spans="1:16">
      <c r="A212" s="3">
        <v>0.390277777777778</v>
      </c>
      <c r="B212" s="10">
        <v>675</v>
      </c>
      <c r="C212" s="2">
        <v>20</v>
      </c>
      <c r="E212" s="2"/>
      <c r="F212" s="2"/>
      <c r="H212" s="2" t="s">
        <v>8</v>
      </c>
      <c r="I212" s="2" t="s">
        <v>8</v>
      </c>
      <c r="J212" s="2" t="s">
        <v>7</v>
      </c>
      <c r="K212" s="2" t="s">
        <v>66</v>
      </c>
      <c r="L212" s="2"/>
      <c r="M212" s="2"/>
      <c r="N212" s="19"/>
      <c r="O212" s="4"/>
      <c r="P212" s="2"/>
    </row>
    <row r="213" spans="1:16">
      <c r="A213" s="3">
        <v>0.391666666666667</v>
      </c>
      <c r="B213" s="10">
        <v>690</v>
      </c>
      <c r="C213" s="2">
        <v>21</v>
      </c>
      <c r="E213" s="2"/>
      <c r="F213" s="2"/>
      <c r="N213" s="3"/>
      <c r="O213" s="4"/>
      <c r="P213" s="2"/>
    </row>
    <row r="214" spans="1:16" ht="15.75" thickBot="1">
      <c r="A214" s="3">
        <v>0.39305555555555599</v>
      </c>
      <c r="B214" s="10">
        <v>700</v>
      </c>
      <c r="C214" s="2">
        <v>22</v>
      </c>
      <c r="E214" s="2"/>
      <c r="F214" s="2"/>
      <c r="N214" s="3"/>
      <c r="O214" s="4"/>
      <c r="P214" s="2"/>
    </row>
    <row r="215" spans="1:16" ht="15.75" thickBot="1">
      <c r="A215" s="1">
        <v>0.39444444444444499</v>
      </c>
      <c r="B215" s="10">
        <v>710</v>
      </c>
      <c r="C215" s="2">
        <v>23</v>
      </c>
      <c r="D215" s="2" t="s">
        <v>82</v>
      </c>
      <c r="E215" s="13">
        <f>SUM(B192:B215)</f>
        <v>13230</v>
      </c>
      <c r="F215" s="13" t="s">
        <v>53</v>
      </c>
      <c r="G215" s="13" t="s">
        <v>63</v>
      </c>
      <c r="H215" s="13"/>
      <c r="I215" s="13"/>
      <c r="N215" s="3"/>
      <c r="O215" s="4"/>
      <c r="P215" s="2"/>
    </row>
    <row r="216" spans="1:16">
      <c r="A216" s="3">
        <v>0.39583333333333331</v>
      </c>
      <c r="B216" s="25">
        <v>1044</v>
      </c>
      <c r="C216" s="2">
        <v>24</v>
      </c>
      <c r="E216" s="2"/>
      <c r="F216" s="2"/>
      <c r="L216" s="2"/>
      <c r="M216" s="2"/>
      <c r="N216" s="3"/>
      <c r="O216" s="4"/>
      <c r="P216" s="2"/>
    </row>
    <row r="217" spans="1:16">
      <c r="A217" s="3">
        <v>0.3972222222222222</v>
      </c>
      <c r="B217" s="10">
        <v>1044</v>
      </c>
      <c r="C217" s="2">
        <v>25</v>
      </c>
      <c r="E217" s="2"/>
      <c r="L217" s="2"/>
      <c r="M217" s="2"/>
      <c r="N217" s="3"/>
      <c r="O217" s="4"/>
      <c r="P217" s="2"/>
    </row>
    <row r="218" spans="1:16">
      <c r="A218" s="3">
        <v>0.39861111111111103</v>
      </c>
      <c r="B218" s="25">
        <v>1044</v>
      </c>
      <c r="C218" s="2">
        <v>26</v>
      </c>
      <c r="F218" s="2"/>
      <c r="K218" s="2"/>
      <c r="L218" s="2"/>
      <c r="M218" s="2"/>
      <c r="N218" s="3"/>
      <c r="O218" s="4"/>
      <c r="P218" s="2"/>
    </row>
    <row r="219" spans="1:16">
      <c r="A219" s="3">
        <v>0.4</v>
      </c>
      <c r="B219" s="10">
        <v>1044</v>
      </c>
      <c r="C219" s="2">
        <v>27</v>
      </c>
      <c r="E219" s="13">
        <f>E215/23</f>
        <v>575.21739130434787</v>
      </c>
      <c r="F219" s="15" t="s">
        <v>37</v>
      </c>
      <c r="G219" s="13" t="s">
        <v>86</v>
      </c>
      <c r="H219" s="2"/>
      <c r="I219" s="13"/>
      <c r="J219" s="2"/>
      <c r="K219" s="2"/>
      <c r="L219" s="2"/>
      <c r="M219" s="2"/>
      <c r="N219" s="3"/>
      <c r="O219" s="4"/>
      <c r="P219" s="2"/>
    </row>
    <row r="220" spans="1:16">
      <c r="A220" s="3">
        <v>0.40138888888888902</v>
      </c>
      <c r="B220" s="25">
        <v>1044</v>
      </c>
      <c r="C220" s="2">
        <v>28</v>
      </c>
      <c r="E220" s="4"/>
      <c r="F220" s="2"/>
      <c r="G220" s="2"/>
      <c r="H220" s="2"/>
      <c r="I220" s="2"/>
      <c r="J220" s="2"/>
      <c r="K220" s="2"/>
      <c r="L220" s="2"/>
      <c r="M220" s="2"/>
      <c r="N220" s="3"/>
      <c r="O220" s="4"/>
      <c r="P220" s="2"/>
    </row>
    <row r="221" spans="1:16">
      <c r="A221" s="3">
        <v>0.40277777777777801</v>
      </c>
      <c r="B221" s="10">
        <v>1044</v>
      </c>
      <c r="C221" s="2">
        <v>29</v>
      </c>
      <c r="E221" s="8">
        <f>E219/60*46</f>
        <v>441</v>
      </c>
      <c r="F221" s="11" t="s">
        <v>36</v>
      </c>
      <c r="G221" s="8" t="s">
        <v>39</v>
      </c>
      <c r="H221" s="8"/>
      <c r="I221" s="8"/>
      <c r="J221" s="8"/>
      <c r="K221" s="12"/>
      <c r="L221" s="2"/>
      <c r="M221" s="2"/>
      <c r="N221" s="3"/>
      <c r="O221" s="4"/>
      <c r="P221" s="2"/>
    </row>
    <row r="222" spans="1:16" ht="15.75" thickBot="1">
      <c r="A222" s="3">
        <v>0.40416666666666701</v>
      </c>
      <c r="B222" s="25">
        <v>1044</v>
      </c>
      <c r="C222" s="2">
        <v>30</v>
      </c>
      <c r="E222" s="9">
        <f>E223-E221</f>
        <v>609</v>
      </c>
      <c r="F222" s="9" t="s">
        <v>35</v>
      </c>
      <c r="G222" s="8" t="s">
        <v>38</v>
      </c>
      <c r="H222" s="8"/>
      <c r="I222" s="8"/>
      <c r="J222" s="8"/>
      <c r="K222" s="12"/>
      <c r="L222" s="2"/>
      <c r="M222" s="2"/>
      <c r="N222" s="3"/>
      <c r="O222" s="4"/>
      <c r="P222" s="2"/>
    </row>
    <row r="223" spans="1:16">
      <c r="A223" s="3">
        <v>0.405555555555556</v>
      </c>
      <c r="B223" s="10">
        <v>1044</v>
      </c>
      <c r="C223" s="2">
        <v>31</v>
      </c>
      <c r="E223" s="4">
        <v>1050</v>
      </c>
      <c r="F223" s="4" t="s">
        <v>36</v>
      </c>
      <c r="G223" s="4" t="s">
        <v>42</v>
      </c>
      <c r="H223" s="12"/>
      <c r="I223" s="12"/>
      <c r="J223" s="12"/>
      <c r="K223" s="12"/>
      <c r="L223" s="2"/>
      <c r="M223" s="2"/>
      <c r="N223" s="3"/>
      <c r="O223" s="4"/>
      <c r="P223" s="2"/>
    </row>
    <row r="224" spans="1:16">
      <c r="A224" s="3">
        <v>0.406944444444444</v>
      </c>
      <c r="B224" s="25">
        <v>1044</v>
      </c>
      <c r="C224" s="2">
        <v>32</v>
      </c>
      <c r="E224" s="4"/>
      <c r="F224" s="12"/>
      <c r="G224" s="2"/>
      <c r="H224" s="2"/>
      <c r="I224" s="2"/>
      <c r="J224" s="2"/>
      <c r="K224" s="2"/>
      <c r="L224" s="2"/>
      <c r="M224" s="2"/>
      <c r="N224" s="3"/>
      <c r="O224" s="4"/>
      <c r="P224" s="2"/>
    </row>
    <row r="225" spans="1:16">
      <c r="A225" s="3">
        <v>0.40833333333333299</v>
      </c>
      <c r="B225" s="10">
        <v>1044</v>
      </c>
      <c r="C225" s="2">
        <v>33</v>
      </c>
      <c r="E225" s="13">
        <f>E222/0.583</f>
        <v>1044.5969125214408</v>
      </c>
      <c r="F225" s="13" t="s">
        <v>37</v>
      </c>
      <c r="G225" s="15" t="s">
        <v>96</v>
      </c>
      <c r="H225" s="15"/>
      <c r="I225" s="15"/>
      <c r="J225" s="15"/>
      <c r="K225" s="2"/>
      <c r="L225" s="2"/>
      <c r="M225" s="3"/>
      <c r="O225" s="4"/>
      <c r="P225" s="2"/>
    </row>
    <row r="226" spans="1:16">
      <c r="A226" s="3">
        <v>0.40972222222222199</v>
      </c>
      <c r="B226" s="25">
        <v>1044</v>
      </c>
      <c r="C226" s="2">
        <v>34</v>
      </c>
      <c r="F226" s="2"/>
      <c r="G226" s="2" t="s">
        <v>80</v>
      </c>
      <c r="H226" s="2"/>
      <c r="I226" s="2"/>
      <c r="J226" s="2"/>
      <c r="K226" s="2"/>
      <c r="L226" s="2"/>
      <c r="M226" s="3"/>
      <c r="O226" s="4"/>
      <c r="P226" s="2"/>
    </row>
    <row r="227" spans="1:16">
      <c r="A227" s="3">
        <v>0.41111111111111098</v>
      </c>
      <c r="B227" s="10">
        <v>1044</v>
      </c>
      <c r="C227" s="2">
        <v>35</v>
      </c>
      <c r="G227" s="2" t="s">
        <v>75</v>
      </c>
      <c r="J227" s="2"/>
      <c r="K227" s="2"/>
      <c r="L227" s="2"/>
      <c r="M227" s="3"/>
      <c r="O227" s="4"/>
      <c r="P227" s="2"/>
    </row>
    <row r="228" spans="1:16">
      <c r="A228" s="3">
        <v>0.41249999999999998</v>
      </c>
      <c r="B228" s="25">
        <v>1044</v>
      </c>
      <c r="C228" s="2">
        <v>36</v>
      </c>
      <c r="G228" s="2" t="s">
        <v>78</v>
      </c>
      <c r="H228" s="2"/>
      <c r="I228" s="2"/>
      <c r="J228" s="2"/>
      <c r="K228" s="2"/>
      <c r="L228" s="2"/>
      <c r="M228" s="3"/>
      <c r="O228" s="4"/>
      <c r="P228" s="2"/>
    </row>
    <row r="229" spans="1:16">
      <c r="A229" s="3">
        <v>0.41388888888888897</v>
      </c>
      <c r="B229" s="10">
        <v>1044</v>
      </c>
      <c r="C229" s="2">
        <v>37</v>
      </c>
      <c r="G229" s="2" t="s">
        <v>76</v>
      </c>
      <c r="J229" s="2"/>
      <c r="K229" s="2"/>
      <c r="L229" s="2"/>
      <c r="M229" s="3"/>
      <c r="O229" s="4"/>
      <c r="P229" s="2"/>
    </row>
    <row r="230" spans="1:16">
      <c r="A230" s="3">
        <v>0.41527777777777802</v>
      </c>
      <c r="B230" s="25">
        <v>1044</v>
      </c>
      <c r="C230" s="2">
        <v>38</v>
      </c>
      <c r="G230" s="2" t="s">
        <v>79</v>
      </c>
      <c r="J230" s="2"/>
      <c r="K230" s="2"/>
      <c r="L230" s="2"/>
      <c r="M230" s="3"/>
      <c r="O230" s="4"/>
      <c r="P230" s="2"/>
    </row>
    <row r="231" spans="1:16">
      <c r="A231" s="3">
        <v>0.41666666666666702</v>
      </c>
      <c r="B231" s="10">
        <v>1044</v>
      </c>
      <c r="C231" s="2">
        <v>39</v>
      </c>
      <c r="G231" s="2" t="s">
        <v>81</v>
      </c>
      <c r="J231" s="2"/>
      <c r="K231" s="2"/>
      <c r="L231" s="2"/>
      <c r="M231" s="3"/>
      <c r="O231" s="4"/>
      <c r="P231" s="2"/>
    </row>
    <row r="232" spans="1:16" ht="15.75" thickBot="1">
      <c r="A232" s="3">
        <v>0.41805555555555601</v>
      </c>
      <c r="B232" s="25">
        <v>1044</v>
      </c>
      <c r="C232" s="2">
        <v>40</v>
      </c>
      <c r="G232" s="2" t="s">
        <v>77</v>
      </c>
      <c r="J232" s="2"/>
      <c r="K232" s="2"/>
      <c r="L232" s="5"/>
      <c r="M232" s="3"/>
      <c r="O232" s="4"/>
      <c r="P232" s="2"/>
    </row>
    <row r="233" spans="1:16" ht="33" customHeight="1" thickBot="1">
      <c r="A233" s="1">
        <v>0.41944444444444445</v>
      </c>
      <c r="B233" s="10">
        <f>B232/2</f>
        <v>522</v>
      </c>
      <c r="C233" s="2">
        <v>41</v>
      </c>
      <c r="D233" s="26" t="s">
        <v>67</v>
      </c>
      <c r="E233" s="13">
        <f>SUM(B192:B233)</f>
        <v>31500</v>
      </c>
      <c r="F233" s="13" t="s">
        <v>37</v>
      </c>
      <c r="G233" s="13" t="s">
        <v>64</v>
      </c>
      <c r="H233" s="2"/>
      <c r="K233" s="2"/>
      <c r="L233" s="2"/>
      <c r="M233" s="5"/>
      <c r="N233" s="3"/>
      <c r="O233" s="4"/>
      <c r="P233" s="2"/>
    </row>
    <row r="234" spans="1:16">
      <c r="A234" s="3">
        <v>0.420833333333334</v>
      </c>
      <c r="B234" s="25">
        <v>0</v>
      </c>
      <c r="C234" s="2" t="s">
        <v>43</v>
      </c>
      <c r="E234" s="2"/>
      <c r="F234" s="4"/>
      <c r="G234" s="4"/>
      <c r="H234" s="2"/>
      <c r="I234" s="2"/>
      <c r="J234" s="2"/>
      <c r="K234" s="2"/>
      <c r="L234" s="2"/>
      <c r="M234" s="2"/>
      <c r="N234" s="3"/>
      <c r="O234" s="4"/>
      <c r="P234" s="2"/>
    </row>
    <row r="235" spans="1:16">
      <c r="A235" s="3">
        <v>0.422222222222223</v>
      </c>
      <c r="B235" s="25">
        <v>0</v>
      </c>
      <c r="C235" s="2" t="s">
        <v>43</v>
      </c>
      <c r="E235" s="13">
        <f>E233/40.5</f>
        <v>777.77777777777783</v>
      </c>
      <c r="F235" s="15" t="s">
        <v>37</v>
      </c>
      <c r="G235" s="13" t="s">
        <v>83</v>
      </c>
      <c r="H235" s="2"/>
      <c r="I235" s="13"/>
      <c r="J235" s="2"/>
      <c r="K235" s="2"/>
      <c r="L235" s="2"/>
      <c r="M235" s="2"/>
      <c r="N235" s="3"/>
      <c r="O235" s="4"/>
    </row>
    <row r="236" spans="1:16">
      <c r="A236" s="3">
        <v>0.42361111111111199</v>
      </c>
      <c r="B236" s="25">
        <v>0</v>
      </c>
      <c r="C236" s="2" t="s">
        <v>43</v>
      </c>
      <c r="E236" s="4"/>
      <c r="F236" s="2"/>
      <c r="G236" s="2"/>
      <c r="H236" s="2"/>
      <c r="I236" s="2"/>
      <c r="J236" s="2"/>
      <c r="K236" s="2"/>
      <c r="L236" s="2"/>
      <c r="M236" s="2"/>
    </row>
    <row r="237" spans="1:16">
      <c r="A237" s="3">
        <v>0.42500000000000099</v>
      </c>
      <c r="B237" s="25">
        <v>0</v>
      </c>
      <c r="C237" s="2" t="s">
        <v>43</v>
      </c>
      <c r="E237" s="8">
        <f>E235/60*81</f>
        <v>1050</v>
      </c>
      <c r="F237" s="11" t="s">
        <v>36</v>
      </c>
      <c r="G237" s="8" t="s">
        <v>40</v>
      </c>
      <c r="H237" s="8"/>
      <c r="I237" s="8"/>
      <c r="J237" s="8"/>
      <c r="K237" s="12"/>
      <c r="L237" s="2"/>
      <c r="M237" s="2"/>
    </row>
    <row r="238" spans="1:16" ht="15.75" thickBot="1">
      <c r="A238" s="3">
        <v>0.42638888888888998</v>
      </c>
      <c r="B238" s="25">
        <v>0</v>
      </c>
      <c r="C238" s="2" t="s">
        <v>43</v>
      </c>
      <c r="E238" s="9">
        <f>1050-E237</f>
        <v>0</v>
      </c>
      <c r="F238" s="9" t="s">
        <v>35</v>
      </c>
      <c r="G238" s="8" t="s">
        <v>38</v>
      </c>
      <c r="H238" s="8"/>
      <c r="I238" s="8"/>
      <c r="J238" s="8"/>
      <c r="K238" s="12"/>
      <c r="L238" s="2"/>
      <c r="M238" s="2"/>
    </row>
    <row r="239" spans="1:16">
      <c r="A239" s="3">
        <v>0.42777777777777898</v>
      </c>
      <c r="B239" s="25">
        <v>0</v>
      </c>
      <c r="C239" s="2" t="s">
        <v>43</v>
      </c>
      <c r="E239" s="4">
        <v>1050</v>
      </c>
      <c r="F239" s="4" t="s">
        <v>36</v>
      </c>
      <c r="G239" s="4" t="s">
        <v>41</v>
      </c>
      <c r="H239" s="12"/>
      <c r="I239" s="12"/>
      <c r="J239" s="12"/>
      <c r="K239" s="12"/>
      <c r="L239" s="2"/>
      <c r="M239" s="2"/>
    </row>
    <row r="240" spans="1:16">
      <c r="A240" s="3">
        <v>0.42916666666666797</v>
      </c>
      <c r="B240" s="25">
        <v>0</v>
      </c>
      <c r="C240" s="2" t="s">
        <v>43</v>
      </c>
      <c r="E240" s="4"/>
      <c r="F240" s="12"/>
      <c r="G240" s="2"/>
      <c r="H240" s="2"/>
      <c r="I240" s="2"/>
      <c r="J240" s="2"/>
      <c r="K240" s="2"/>
      <c r="L240" s="2"/>
      <c r="M240" s="2"/>
    </row>
    <row r="241" spans="1:13">
      <c r="A241" s="3">
        <v>0.43055555555555702</v>
      </c>
      <c r="B241" s="25">
        <v>0</v>
      </c>
      <c r="C241" s="2" t="s">
        <v>43</v>
      </c>
      <c r="E241" s="13"/>
      <c r="F241" s="13"/>
      <c r="G241" s="15"/>
      <c r="H241" s="15"/>
      <c r="I241" s="15"/>
      <c r="J241" s="15"/>
      <c r="K241" s="15"/>
      <c r="L241" s="2"/>
      <c r="M241" s="2"/>
    </row>
    <row r="242" spans="1:13">
      <c r="A242" s="3">
        <v>0.43194444444444602</v>
      </c>
      <c r="B242" s="25">
        <v>0</v>
      </c>
      <c r="C242" s="2" t="s">
        <v>43</v>
      </c>
      <c r="E242" s="2"/>
      <c r="F242" s="2"/>
      <c r="G242" s="2"/>
      <c r="H242" s="2"/>
      <c r="I242" s="2"/>
      <c r="J242" s="2"/>
      <c r="K242" s="2"/>
      <c r="L242" s="2"/>
      <c r="M242" s="2"/>
    </row>
    <row r="243" spans="1:13">
      <c r="A243" s="3">
        <v>0.43333333333333501</v>
      </c>
      <c r="B243" s="25">
        <v>0</v>
      </c>
      <c r="C243" s="2" t="s">
        <v>43</v>
      </c>
      <c r="E243" s="2"/>
      <c r="F243" s="2"/>
      <c r="G243" s="2"/>
      <c r="H243" s="2"/>
      <c r="I243" s="2"/>
      <c r="J243" s="2"/>
      <c r="K243" s="2"/>
    </row>
    <row r="246" spans="1:13">
      <c r="A246" s="3" t="s">
        <v>49</v>
      </c>
    </row>
    <row r="247" spans="1:13">
      <c r="F247" s="2"/>
    </row>
    <row r="248" spans="1:13">
      <c r="F248" s="2"/>
    </row>
  </sheetData>
  <pageMargins left="0.7" right="0.7" top="0.78740157499999996" bottom="0.78740157499999996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Seit</dc:creator>
  <cp:lastModifiedBy>Stephan Seit</cp:lastModifiedBy>
  <dcterms:created xsi:type="dcterms:W3CDTF">2008-11-23T12:45:05Z</dcterms:created>
  <dcterms:modified xsi:type="dcterms:W3CDTF">2008-11-30T11:32:18Z</dcterms:modified>
</cp:coreProperties>
</file>